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pimpe\OneDrive\Escritorio\"/>
    </mc:Choice>
  </mc:AlternateContent>
  <xr:revisionPtr revIDLastSave="0" documentId="13_ncr:1_{6F3CBB7C-65DA-4DE8-9E9A-9B836A699B79}" xr6:coauthVersionLast="47" xr6:coauthVersionMax="47" xr10:uidLastSave="{00000000-0000-0000-0000-000000000000}"/>
  <bookViews>
    <workbookView xWindow="-120" yWindow="-120" windowWidth="20730" windowHeight="11310" tabRatio="390" xr2:uid="{00000000-000D-0000-FFFF-FFFF00000000}"/>
  </bookViews>
  <sheets>
    <sheet name="Reyno MTB" sheetId="1" r:id="rId1"/>
    <sheet name="Ranking" sheetId="2" r:id="rId2"/>
  </sheets>
  <calcPr calcId="181029"/>
</workbook>
</file>

<file path=xl/calcChain.xml><?xml version="1.0" encoding="utf-8"?>
<calcChain xmlns="http://schemas.openxmlformats.org/spreadsheetml/2006/main">
  <c r="T55" i="1" l="1"/>
  <c r="U60" i="1" s="1"/>
  <c r="H55" i="1"/>
  <c r="I55" i="1"/>
  <c r="J60" i="1" s="1"/>
  <c r="J55" i="1"/>
  <c r="K55" i="1"/>
  <c r="L55" i="1"/>
  <c r="M55" i="1"/>
  <c r="N60" i="1" s="1"/>
  <c r="N55" i="1"/>
  <c r="O55" i="1"/>
  <c r="P60" i="1" s="1"/>
  <c r="P55" i="1"/>
  <c r="Q55" i="1"/>
  <c r="R60" i="1" s="1"/>
  <c r="R55" i="1"/>
  <c r="S60" i="1" s="1"/>
  <c r="S55" i="1"/>
  <c r="T60" i="1" s="1"/>
  <c r="U55" i="1"/>
  <c r="V60" i="1" s="1"/>
  <c r="V55" i="1"/>
  <c r="W55" i="1"/>
  <c r="X60" i="1" s="1"/>
  <c r="X55" i="1"/>
  <c r="Y60" i="1" s="1"/>
  <c r="Y55" i="1"/>
  <c r="Z60" i="1" s="1"/>
  <c r="AN55" i="1"/>
  <c r="AO55" i="1"/>
  <c r="AQ60" i="1" s="1"/>
  <c r="AP55" i="1"/>
  <c r="AQ55" i="1"/>
  <c r="AR60" i="1" s="1"/>
  <c r="AR55" i="1"/>
  <c r="AS55" i="1"/>
  <c r="AT55" i="1"/>
  <c r="AU55" i="1"/>
  <c r="AV60" i="1" s="1"/>
  <c r="AV55" i="1"/>
  <c r="AW55" i="1"/>
  <c r="AX55" i="1"/>
  <c r="AY60" i="1" s="1"/>
  <c r="AY55" i="1"/>
  <c r="AZ60" i="1" s="1"/>
  <c r="AZ55" i="1"/>
  <c r="BA55" i="1"/>
  <c r="BB55" i="1"/>
  <c r="BC55" i="1"/>
  <c r="BD55" i="1"/>
  <c r="BE55" i="1"/>
  <c r="BF55" i="1"/>
  <c r="BG60" i="1" s="1"/>
  <c r="BG55" i="1"/>
  <c r="BH60" i="1" s="1"/>
  <c r="BH55" i="1"/>
  <c r="BI55" i="1"/>
  <c r="AO60" i="1"/>
  <c r="I60" i="1"/>
  <c r="K60" i="1"/>
  <c r="L60" i="1"/>
  <c r="M60" i="1"/>
  <c r="O60" i="1"/>
  <c r="Q60" i="1"/>
  <c r="W60" i="1"/>
  <c r="Z55" i="1"/>
  <c r="AA60" i="1" s="1"/>
  <c r="AA55" i="1"/>
  <c r="AB60" i="1" s="1"/>
  <c r="AB55" i="1"/>
  <c r="AC60" i="1" s="1"/>
  <c r="AC55" i="1"/>
  <c r="AD60" i="1" s="1"/>
  <c r="AD55" i="1"/>
  <c r="AE60" i="1" s="1"/>
  <c r="AE55" i="1"/>
  <c r="AF60" i="1" s="1"/>
  <c r="AF55" i="1"/>
  <c r="AG60" i="1" s="1"/>
  <c r="AG55" i="1"/>
  <c r="AH60" i="1" s="1"/>
  <c r="AH55" i="1"/>
  <c r="AI60" i="1" s="1"/>
  <c r="AI55" i="1"/>
  <c r="AJ60" i="1" s="1"/>
  <c r="AJ55" i="1"/>
  <c r="AK60" i="1" s="1"/>
  <c r="AK55" i="1"/>
  <c r="AL60" i="1" s="1"/>
  <c r="AL55" i="1"/>
  <c r="AM60" i="1" s="1"/>
  <c r="AM55" i="1"/>
  <c r="AN60" i="1" s="1"/>
  <c r="AS60" i="1"/>
  <c r="AT60" i="1"/>
  <c r="AU60" i="1"/>
  <c r="AW60" i="1"/>
  <c r="BA60" i="1"/>
  <c r="BB60" i="1"/>
  <c r="BD60" i="1"/>
  <c r="BE60" i="1"/>
  <c r="BF60" i="1"/>
  <c r="BI57" i="1"/>
  <c r="BJ60" i="1"/>
  <c r="C6" i="1"/>
  <c r="C7" i="1"/>
  <c r="C8" i="1"/>
  <c r="C9" i="1"/>
  <c r="C10" i="1"/>
  <c r="C11" i="1"/>
  <c r="C12" i="1"/>
  <c r="F12" i="1" s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F26" i="1" s="1"/>
  <c r="C27" i="1"/>
  <c r="C28" i="1"/>
  <c r="C29" i="1"/>
  <c r="C30" i="1"/>
  <c r="C31" i="1"/>
  <c r="C32" i="1"/>
  <c r="C33" i="1"/>
  <c r="C34" i="1"/>
  <c r="C35" i="1"/>
  <c r="C36" i="1"/>
  <c r="C37" i="1"/>
  <c r="F37" i="1" s="1"/>
  <c r="C38" i="1"/>
  <c r="F38" i="1" s="1"/>
  <c r="C39" i="1"/>
  <c r="C40" i="1"/>
  <c r="C41" i="1"/>
  <c r="C42" i="1"/>
  <c r="C43" i="1"/>
  <c r="C44" i="1"/>
  <c r="C45" i="1"/>
  <c r="C46" i="1"/>
  <c r="C47" i="1"/>
  <c r="C48" i="1"/>
  <c r="F48" i="1" s="1"/>
  <c r="C49" i="1"/>
  <c r="F49" i="1" s="1"/>
  <c r="C50" i="1"/>
  <c r="C51" i="1"/>
  <c r="C52" i="1"/>
  <c r="C53" i="1"/>
  <c r="C54" i="1"/>
  <c r="BM48" i="1"/>
  <c r="BL48" i="1"/>
  <c r="BK48" i="1"/>
  <c r="BM49" i="1"/>
  <c r="BM12" i="1"/>
  <c r="BL49" i="1"/>
  <c r="BK49" i="1"/>
  <c r="BM6" i="1"/>
  <c r="BM7" i="1"/>
  <c r="BM8" i="1"/>
  <c r="BM9" i="1"/>
  <c r="BM10" i="1"/>
  <c r="BM11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50" i="1"/>
  <c r="BM51" i="1"/>
  <c r="BM52" i="1"/>
  <c r="BM53" i="1"/>
  <c r="BM54" i="1"/>
  <c r="BM5" i="1"/>
  <c r="C5" i="1"/>
  <c r="BL52" i="1"/>
  <c r="BK52" i="1"/>
  <c r="BL45" i="1"/>
  <c r="BL46" i="1"/>
  <c r="BL47" i="1"/>
  <c r="BL50" i="1"/>
  <c r="BL51" i="1"/>
  <c r="BK45" i="1"/>
  <c r="BK46" i="1"/>
  <c r="BK47" i="1"/>
  <c r="BK50" i="1"/>
  <c r="BK51" i="1"/>
  <c r="BK40" i="1"/>
  <c r="BL32" i="1"/>
  <c r="BL33" i="1"/>
  <c r="BL34" i="1"/>
  <c r="BL35" i="1"/>
  <c r="BL36" i="1"/>
  <c r="BL29" i="1"/>
  <c r="BL22" i="1"/>
  <c r="BL23" i="1"/>
  <c r="BL24" i="1"/>
  <c r="BL18" i="1"/>
  <c r="BL19" i="1"/>
  <c r="BL7" i="1"/>
  <c r="BL8" i="1"/>
  <c r="BL9" i="1"/>
  <c r="BL10" i="1"/>
  <c r="BK32" i="1"/>
  <c r="BK33" i="1"/>
  <c r="BK34" i="1"/>
  <c r="BK35" i="1"/>
  <c r="BK36" i="1"/>
  <c r="BK37" i="1"/>
  <c r="BL38" i="1"/>
  <c r="BK38" i="1"/>
  <c r="BL26" i="1"/>
  <c r="BK26" i="1"/>
  <c r="BI60" i="1" l="1"/>
  <c r="BA57" i="1"/>
  <c r="AX60" i="1"/>
  <c r="F46" i="1"/>
  <c r="F47" i="1"/>
  <c r="F50" i="1"/>
  <c r="BK7" i="1"/>
  <c r="BK8" i="1"/>
  <c r="BK9" i="1"/>
  <c r="BK10" i="1"/>
  <c r="F35" i="1" l="1"/>
  <c r="F51" i="1" l="1"/>
  <c r="G55" i="1" l="1"/>
  <c r="H60" i="1" s="1"/>
  <c r="F18" i="1" l="1"/>
  <c r="F40" i="1"/>
  <c r="E12" i="2" s="1"/>
  <c r="F30" i="1"/>
  <c r="BL30" i="1"/>
  <c r="BK30" i="1"/>
  <c r="C39" i="2"/>
  <c r="C19" i="2"/>
  <c r="C2" i="2"/>
  <c r="F2" i="2"/>
  <c r="C9" i="2"/>
  <c r="D9" i="2"/>
  <c r="F9" i="2"/>
  <c r="C5" i="2"/>
  <c r="D5" i="2"/>
  <c r="F5" i="2"/>
  <c r="C3" i="2"/>
  <c r="D3" i="2"/>
  <c r="F3" i="2"/>
  <c r="C8" i="2"/>
  <c r="D8" i="2"/>
  <c r="F8" i="2"/>
  <c r="C13" i="2"/>
  <c r="D13" i="2"/>
  <c r="F13" i="2"/>
  <c r="C4" i="2"/>
  <c r="D4" i="2"/>
  <c r="F4" i="2"/>
  <c r="C6" i="2"/>
  <c r="D6" i="2"/>
  <c r="C16" i="2"/>
  <c r="D16" i="2"/>
  <c r="F15" i="2"/>
  <c r="C10" i="2"/>
  <c r="D10" i="2"/>
  <c r="F11" i="2"/>
  <c r="C22" i="2"/>
  <c r="D22" i="2"/>
  <c r="F20" i="2"/>
  <c r="C15" i="2"/>
  <c r="D15" i="2"/>
  <c r="F14" i="2"/>
  <c r="C24" i="2"/>
  <c r="D24" i="2"/>
  <c r="F26" i="2"/>
  <c r="C29" i="2"/>
  <c r="D29" i="2"/>
  <c r="F28" i="2"/>
  <c r="C18" i="2"/>
  <c r="D18" i="2"/>
  <c r="F18" i="2"/>
  <c r="C23" i="2"/>
  <c r="D23" i="2"/>
  <c r="F23" i="2"/>
  <c r="C21" i="2"/>
  <c r="D21" i="2"/>
  <c r="F22" i="2"/>
  <c r="D19" i="2"/>
  <c r="F21" i="2"/>
  <c r="C31" i="2"/>
  <c r="D31" i="2"/>
  <c r="F30" i="2"/>
  <c r="C27" i="2"/>
  <c r="D27" i="2"/>
  <c r="F27" i="2"/>
  <c r="C30" i="2"/>
  <c r="D30" i="2"/>
  <c r="F29" i="2"/>
  <c r="C26" i="2"/>
  <c r="D26" i="2"/>
  <c r="F25" i="2"/>
  <c r="C32" i="2"/>
  <c r="D32" i="2"/>
  <c r="F33" i="2"/>
  <c r="C38" i="2"/>
  <c r="D38" i="2"/>
  <c r="F38" i="2"/>
  <c r="D39" i="2"/>
  <c r="C35" i="2"/>
  <c r="D35" i="2"/>
  <c r="F35" i="2"/>
  <c r="C28" i="2"/>
  <c r="D28" i="2"/>
  <c r="F32" i="2"/>
  <c r="C36" i="2"/>
  <c r="D36" i="2"/>
  <c r="F36" i="2"/>
  <c r="C40" i="2"/>
  <c r="D40" i="2"/>
  <c r="F40" i="2"/>
  <c r="C41" i="2"/>
  <c r="D41" i="2"/>
  <c r="F41" i="2"/>
  <c r="C42" i="2"/>
  <c r="D42" i="2"/>
  <c r="F42" i="2"/>
  <c r="C45" i="2"/>
  <c r="D45" i="2"/>
  <c r="C37" i="2"/>
  <c r="D37" i="2"/>
  <c r="F37" i="2"/>
  <c r="C46" i="2"/>
  <c r="D46" i="2"/>
  <c r="F46" i="2"/>
  <c r="C47" i="2"/>
  <c r="D47" i="2"/>
  <c r="C48" i="2"/>
  <c r="D48" i="2"/>
  <c r="F48" i="2"/>
  <c r="C49" i="2"/>
  <c r="D49" i="2"/>
  <c r="F49" i="2"/>
  <c r="C33" i="2"/>
  <c r="D33" i="2"/>
  <c r="F34" i="2"/>
  <c r="C50" i="2"/>
  <c r="D50" i="2"/>
  <c r="F50" i="2"/>
  <c r="C44" i="2"/>
  <c r="D44" i="2"/>
  <c r="F44" i="2"/>
  <c r="C51" i="2"/>
  <c r="D51" i="2"/>
  <c r="F51" i="2"/>
  <c r="C52" i="2"/>
  <c r="D52" i="2"/>
  <c r="F52" i="2"/>
  <c r="C53" i="2"/>
  <c r="D53" i="2"/>
  <c r="F53" i="2"/>
  <c r="C54" i="2"/>
  <c r="D54" i="2"/>
  <c r="F54" i="2"/>
  <c r="C55" i="2"/>
  <c r="D55" i="2"/>
  <c r="F55" i="2"/>
  <c r="C56" i="2"/>
  <c r="D56" i="2"/>
  <c r="F56" i="2"/>
  <c r="C57" i="2"/>
  <c r="D57" i="2"/>
  <c r="F57" i="2"/>
  <c r="F5" i="1"/>
  <c r="E3" i="2" s="1"/>
  <c r="BK5" i="1"/>
  <c r="BL5" i="1"/>
  <c r="F6" i="1"/>
  <c r="BK6" i="1"/>
  <c r="BL6" i="1"/>
  <c r="B47" i="2"/>
  <c r="B20" i="2"/>
  <c r="B33" i="2"/>
  <c r="F10" i="1"/>
  <c r="E7" i="2" s="1"/>
  <c r="E52" i="2"/>
  <c r="B28" i="2"/>
  <c r="B54" i="2"/>
  <c r="F11" i="1"/>
  <c r="E24" i="2" s="1"/>
  <c r="B11" i="2"/>
  <c r="BK13" i="1"/>
  <c r="BL13" i="1"/>
  <c r="BK14" i="1"/>
  <c r="BL14" i="1"/>
  <c r="BK15" i="1"/>
  <c r="BL15" i="1"/>
  <c r="B29" i="2"/>
  <c r="BK16" i="1"/>
  <c r="BL16" i="1"/>
  <c r="BK17" i="1"/>
  <c r="BL17" i="1"/>
  <c r="BK19" i="1"/>
  <c r="B32" i="2"/>
  <c r="BK20" i="1"/>
  <c r="BL20" i="1"/>
  <c r="B56" i="2"/>
  <c r="BK21" i="1"/>
  <c r="BL21" i="1"/>
  <c r="B49" i="2"/>
  <c r="BK22" i="1"/>
  <c r="BK23" i="1"/>
  <c r="F24" i="1"/>
  <c r="E14" i="2" s="1"/>
  <c r="B26" i="2"/>
  <c r="BK25" i="1"/>
  <c r="BL25" i="1"/>
  <c r="B4" i="2"/>
  <c r="B48" i="2"/>
  <c r="F27" i="1"/>
  <c r="E21" i="2" s="1"/>
  <c r="BK27" i="1"/>
  <c r="BL27" i="1"/>
  <c r="F28" i="1"/>
  <c r="E37" i="2" s="1"/>
  <c r="BK28" i="1"/>
  <c r="BL28" i="1"/>
  <c r="F29" i="1"/>
  <c r="E17" i="2" s="1"/>
  <c r="BK29" i="1"/>
  <c r="B38" i="2"/>
  <c r="F31" i="1"/>
  <c r="E57" i="2" s="1"/>
  <c r="B30" i="2"/>
  <c r="BK31" i="1"/>
  <c r="BL31" i="1"/>
  <c r="F33" i="1"/>
  <c r="E34" i="2" s="1"/>
  <c r="BL37" i="1"/>
  <c r="B25" i="2"/>
  <c r="BK39" i="1"/>
  <c r="BL39" i="1"/>
  <c r="BK41" i="1"/>
  <c r="BL41" i="1"/>
  <c r="B27" i="2"/>
  <c r="BK43" i="1"/>
  <c r="BL43" i="1"/>
  <c r="BK44" i="1"/>
  <c r="B44" i="2" s="1"/>
  <c r="BL44" i="1"/>
  <c r="F45" i="1"/>
  <c r="E8" i="2" s="1"/>
  <c r="E16" i="2"/>
  <c r="E46" i="2"/>
  <c r="E42" i="2"/>
  <c r="E41" i="2"/>
  <c r="F52" i="1"/>
  <c r="E19" i="2" s="1"/>
  <c r="F53" i="1"/>
  <c r="E23" i="2" s="1"/>
  <c r="BK53" i="1"/>
  <c r="BL53" i="1"/>
  <c r="BK54" i="1"/>
  <c r="BL54" i="1"/>
  <c r="E54" i="2"/>
  <c r="B12" i="2"/>
  <c r="BJ55" i="1" l="1"/>
  <c r="B31" i="2"/>
  <c r="E31" i="2"/>
  <c r="E51" i="2"/>
  <c r="B45" i="2"/>
  <c r="F54" i="1"/>
  <c r="E45" i="2" s="1"/>
  <c r="E53" i="2"/>
  <c r="B37" i="2"/>
  <c r="E10" i="2"/>
  <c r="F7" i="1"/>
  <c r="E47" i="2" s="1"/>
  <c r="B36" i="2"/>
  <c r="B43" i="2"/>
  <c r="B34" i="2"/>
  <c r="F32" i="1"/>
  <c r="E30" i="2" s="1"/>
  <c r="B8" i="2"/>
  <c r="F19" i="1"/>
  <c r="E15" i="2" s="1"/>
  <c r="F16" i="1"/>
  <c r="E29" i="2" s="1"/>
  <c r="B22" i="2"/>
  <c r="F14" i="1"/>
  <c r="E40" i="2" s="1"/>
  <c r="F20" i="1"/>
  <c r="E32" i="2" s="1"/>
  <c r="B40" i="2"/>
  <c r="F9" i="1"/>
  <c r="E33" i="2" s="1"/>
  <c r="B55" i="2"/>
  <c r="E4" i="2"/>
  <c r="E28" i="2"/>
  <c r="B14" i="2"/>
  <c r="B19" i="2"/>
  <c r="B17" i="2"/>
  <c r="F8" i="1"/>
  <c r="E20" i="2" s="1"/>
  <c r="B15" i="2"/>
  <c r="B41" i="2"/>
  <c r="F21" i="1"/>
  <c r="E56" i="2" s="1"/>
  <c r="B42" i="2"/>
  <c r="E55" i="2"/>
  <c r="B21" i="2"/>
  <c r="F23" i="1"/>
  <c r="E22" i="2" s="1"/>
  <c r="B46" i="2"/>
  <c r="B6" i="2"/>
  <c r="E43" i="2"/>
  <c r="B52" i="2"/>
  <c r="F15" i="1"/>
  <c r="E6" i="2" s="1"/>
  <c r="F25" i="1"/>
  <c r="E26" i="2" s="1"/>
  <c r="B23" i="2"/>
  <c r="B50" i="2"/>
  <c r="F43" i="1"/>
  <c r="E2" i="2" s="1"/>
  <c r="E39" i="2"/>
  <c r="B53" i="2"/>
  <c r="B39" i="2"/>
  <c r="F36" i="1"/>
  <c r="E18" i="2" s="1"/>
  <c r="B3" i="2"/>
  <c r="F39" i="1"/>
  <c r="E25" i="2" s="1"/>
  <c r="E35" i="2"/>
  <c r="E50" i="2"/>
  <c r="B9" i="2"/>
  <c r="B13" i="2"/>
  <c r="E48" i="2"/>
  <c r="F42" i="1"/>
  <c r="E27" i="2" s="1"/>
  <c r="E9" i="2"/>
  <c r="B35" i="2"/>
  <c r="E38" i="2"/>
  <c r="F44" i="1"/>
  <c r="E44" i="2" s="1"/>
  <c r="F41" i="1"/>
  <c r="E13" i="2" s="1"/>
  <c r="B18" i="2"/>
  <c r="V57" i="1"/>
  <c r="C59" i="2"/>
  <c r="B10" i="2"/>
  <c r="Z57" i="1"/>
  <c r="B7" i="2"/>
  <c r="B24" i="2"/>
  <c r="B16" i="2"/>
  <c r="F22" i="1"/>
  <c r="E49" i="2" s="1"/>
  <c r="B57" i="2"/>
  <c r="AC57" i="1"/>
  <c r="B5" i="2"/>
  <c r="F13" i="1"/>
  <c r="E11" i="2" s="1"/>
  <c r="R57" i="1"/>
  <c r="B51" i="2"/>
  <c r="E36" i="2"/>
  <c r="AI57" i="1"/>
  <c r="F17" i="1"/>
  <c r="E5" i="2" s="1"/>
  <c r="B2" i="2"/>
  <c r="F55" i="1" l="1"/>
  <c r="F65" i="1"/>
  <c r="F66" i="1"/>
  <c r="F71" i="1"/>
  <c r="F72" i="1"/>
  <c r="F69" i="1"/>
  <c r="F73" i="1"/>
  <c r="F67" i="1"/>
  <c r="F68" i="1"/>
  <c r="F64" i="1"/>
  <c r="F70" i="1"/>
  <c r="G60" i="1" l="1"/>
  <c r="R63" i="1"/>
  <c r="R64" i="1"/>
  <c r="E59" i="1"/>
  <c r="F74" i="1"/>
  <c r="E60" i="1" s="1"/>
  <c r="BA58" i="1" s="1"/>
  <c r="R58" i="1" l="1"/>
  <c r="J58" i="1"/>
  <c r="M58" i="1"/>
  <c r="AC58" i="1"/>
  <c r="Z58" i="1"/>
  <c r="E58" i="1"/>
  <c r="V58" i="1"/>
  <c r="AI58" i="1"/>
</calcChain>
</file>

<file path=xl/sharedStrings.xml><?xml version="1.0" encoding="utf-8"?>
<sst xmlns="http://schemas.openxmlformats.org/spreadsheetml/2006/main" count="460" uniqueCount="370">
  <si>
    <t>Nº SOCIO * ORDEN ALFABET</t>
  </si>
  <si>
    <t>Caballeros del Reyno</t>
  </si>
  <si>
    <t>RUTAS REYNO MTB</t>
  </si>
  <si>
    <t>Alta</t>
  </si>
  <si>
    <t xml:space="preserve">Total </t>
  </si>
  <si>
    <t>Apellidos</t>
  </si>
  <si>
    <t>Nombre</t>
  </si>
  <si>
    <t>Graduación</t>
  </si>
  <si>
    <t>Nº 1</t>
  </si>
  <si>
    <t>Alba Soriano</t>
  </si>
  <si>
    <t>Rafael</t>
  </si>
  <si>
    <t>Nº 2</t>
  </si>
  <si>
    <t>Francisco</t>
  </si>
  <si>
    <t>Nº 3</t>
  </si>
  <si>
    <t>Acosta Abuin</t>
  </si>
  <si>
    <t>Juan Pablo</t>
  </si>
  <si>
    <t>Nº 4</t>
  </si>
  <si>
    <t>Aranda Bravo</t>
  </si>
  <si>
    <t>Francisco Manuel</t>
  </si>
  <si>
    <t>Nº 5</t>
  </si>
  <si>
    <t>Arenas Jurado</t>
  </si>
  <si>
    <t>Sergio</t>
  </si>
  <si>
    <t>Nº 6</t>
  </si>
  <si>
    <t>Barranco García</t>
  </si>
  <si>
    <t>Miguel Angel</t>
  </si>
  <si>
    <t>Nº 7</t>
  </si>
  <si>
    <t>Bermudez Morales</t>
  </si>
  <si>
    <t>Jose Manuel</t>
  </si>
  <si>
    <t>Manuel</t>
  </si>
  <si>
    <t>Nº 9</t>
  </si>
  <si>
    <t>Cabello Ramírez</t>
  </si>
  <si>
    <t>Nº 10</t>
  </si>
  <si>
    <t>Ramón</t>
  </si>
  <si>
    <t>Nº 11</t>
  </si>
  <si>
    <t>Julio</t>
  </si>
  <si>
    <t>Nº 12</t>
  </si>
  <si>
    <t>Ceballos Gallardo</t>
  </si>
  <si>
    <t>Nº 13</t>
  </si>
  <si>
    <t>Cobo Gallardo</t>
  </si>
  <si>
    <t xml:space="preserve">Fernando   </t>
  </si>
  <si>
    <t>Nº 14</t>
  </si>
  <si>
    <t xml:space="preserve">Jose  </t>
  </si>
  <si>
    <t>Nº 15</t>
  </si>
  <si>
    <t>Contreras Vallejo</t>
  </si>
  <si>
    <t>Antonio</t>
  </si>
  <si>
    <t>Nº 16</t>
  </si>
  <si>
    <t>Corrales González *</t>
  </si>
  <si>
    <t>Nº 17</t>
  </si>
  <si>
    <t>Jesús</t>
  </si>
  <si>
    <t>Nº 18</t>
  </si>
  <si>
    <t>Flores Pareja</t>
  </si>
  <si>
    <t>Nº 19</t>
  </si>
  <si>
    <t>García López</t>
  </si>
  <si>
    <t>David</t>
  </si>
  <si>
    <t>Nº 20</t>
  </si>
  <si>
    <t>Jose David</t>
  </si>
  <si>
    <t>Nº 21</t>
  </si>
  <si>
    <t>Gómez Heredia</t>
  </si>
  <si>
    <t>Nº 23</t>
  </si>
  <si>
    <t>Gonzalez Ruiz</t>
  </si>
  <si>
    <t>Carmelo</t>
  </si>
  <si>
    <t>Nº 24</t>
  </si>
  <si>
    <t>Nº 25</t>
  </si>
  <si>
    <t>Herena Aranda  ******</t>
  </si>
  <si>
    <t>J.Manuel</t>
  </si>
  <si>
    <t>Nº 26</t>
  </si>
  <si>
    <t>Nº 27</t>
  </si>
  <si>
    <t>Jiménez Espartero</t>
  </si>
  <si>
    <t>Francisco Luis</t>
  </si>
  <si>
    <t>Nº 28</t>
  </si>
  <si>
    <t>Jiménez Molina</t>
  </si>
  <si>
    <t>Jerónimo</t>
  </si>
  <si>
    <t>Nº 29</t>
  </si>
  <si>
    <t>La Rosa Jimenez</t>
  </si>
  <si>
    <t>Nº 30</t>
  </si>
  <si>
    <t>Valeriano</t>
  </si>
  <si>
    <t>Nº 32</t>
  </si>
  <si>
    <t>Medina Luque</t>
  </si>
  <si>
    <t>Pedro José</t>
  </si>
  <si>
    <t>Nº 33</t>
  </si>
  <si>
    <t>Mendoza García</t>
  </si>
  <si>
    <t>Miguel angel</t>
  </si>
  <si>
    <t>Nº 34</t>
  </si>
  <si>
    <t>Merino Bonilla</t>
  </si>
  <si>
    <t>Raul</t>
  </si>
  <si>
    <t>Nº 35</t>
  </si>
  <si>
    <t>Manuel Angel</t>
  </si>
  <si>
    <t>Nº 36</t>
  </si>
  <si>
    <t>Nº 37</t>
  </si>
  <si>
    <t>Daniel José</t>
  </si>
  <si>
    <t>Nº 38</t>
  </si>
  <si>
    <t>Olmo Vallejo</t>
  </si>
  <si>
    <t>Juan Jose</t>
  </si>
  <si>
    <t>Nº 39</t>
  </si>
  <si>
    <t>Daniel</t>
  </si>
  <si>
    <t>Nº 40</t>
  </si>
  <si>
    <t>Ortega Ortega  *</t>
  </si>
  <si>
    <t>Nº 41</t>
  </si>
  <si>
    <t>Ortiz Gutierrez</t>
  </si>
  <si>
    <t>Nº 42</t>
  </si>
  <si>
    <t>Juani</t>
  </si>
  <si>
    <t>Nº 43</t>
  </si>
  <si>
    <t>Nº 44</t>
  </si>
  <si>
    <t xml:space="preserve">Pérez Marín </t>
  </si>
  <si>
    <t>Alberto Jesús</t>
  </si>
  <si>
    <t>Carlos</t>
  </si>
  <si>
    <t>Nº 46</t>
  </si>
  <si>
    <t>Nº 47</t>
  </si>
  <si>
    <t>Nº 48</t>
  </si>
  <si>
    <t>Nº 49</t>
  </si>
  <si>
    <t>Rodriguez Fuentes</t>
  </si>
  <si>
    <t>José E.</t>
  </si>
  <si>
    <t>Nº 50</t>
  </si>
  <si>
    <t>Salido Santiago</t>
  </si>
  <si>
    <t>Nº 52</t>
  </si>
  <si>
    <t>Vílchez Jiménez  *</t>
  </si>
  <si>
    <t>Villarejo Urrea</t>
  </si>
  <si>
    <t>Villen Funes</t>
  </si>
  <si>
    <t>Javier</t>
  </si>
  <si>
    <t>Jose Miguel</t>
  </si>
  <si>
    <t xml:space="preserve"> </t>
  </si>
  <si>
    <t>Nº socios*salida</t>
  </si>
  <si>
    <t>Media mes</t>
  </si>
  <si>
    <t>Socios con salidas</t>
  </si>
  <si>
    <t>Socios sin salidas</t>
  </si>
  <si>
    <t>Invitados</t>
  </si>
  <si>
    <t>Total…..</t>
  </si>
  <si>
    <t>Nº Total en salida</t>
  </si>
  <si>
    <t>REYNO MTB alcaudetense</t>
  </si>
  <si>
    <t>Nº socios</t>
  </si>
  <si>
    <t>Total salidas</t>
  </si>
  <si>
    <t>Aprendices  globeros</t>
  </si>
  <si>
    <t>0 salidas</t>
  </si>
  <si>
    <t>Globero</t>
  </si>
  <si>
    <t>1*5</t>
  </si>
  <si>
    <t>Globetroter</t>
  </si>
  <si>
    <t>6*10</t>
  </si>
  <si>
    <t>Caballero del  Carbón</t>
  </si>
  <si>
    <t>11*15</t>
  </si>
  <si>
    <t>nº</t>
  </si>
  <si>
    <t>Sr Acero</t>
  </si>
  <si>
    <t>16*20</t>
  </si>
  <si>
    <t>Daniel Ortega de la Torre</t>
  </si>
  <si>
    <r>
      <t>2008-</t>
    </r>
    <r>
      <rPr>
        <b/>
        <sz val="7"/>
        <color indexed="12"/>
        <rFont val="Arial"/>
        <family val="2"/>
        <charset val="1"/>
      </rPr>
      <t>2011</t>
    </r>
    <r>
      <rPr>
        <sz val="7"/>
        <color indexed="8"/>
        <rFont val="Arial"/>
        <family val="2"/>
        <charset val="1"/>
      </rPr>
      <t>-</t>
    </r>
    <r>
      <rPr>
        <b/>
        <sz val="7"/>
        <color indexed="12"/>
        <rFont val="Arial"/>
        <family val="2"/>
        <charset val="1"/>
      </rPr>
      <t>2012</t>
    </r>
    <r>
      <rPr>
        <sz val="7"/>
        <color indexed="8"/>
        <rFont val="Arial"/>
        <family val="2"/>
        <charset val="1"/>
      </rPr>
      <t>-2013-</t>
    </r>
    <r>
      <rPr>
        <b/>
        <sz val="7"/>
        <color indexed="12"/>
        <rFont val="Arial"/>
        <family val="2"/>
        <charset val="1"/>
      </rPr>
      <t>2014</t>
    </r>
    <r>
      <rPr>
        <b/>
        <sz val="7"/>
        <color indexed="8"/>
        <rFont val="Arial"/>
        <family val="2"/>
        <charset val="1"/>
      </rPr>
      <t>-</t>
    </r>
    <r>
      <rPr>
        <sz val="7"/>
        <color indexed="8"/>
        <rFont val="Arial"/>
        <family val="2"/>
        <charset val="1"/>
      </rPr>
      <t>2015-2016-</t>
    </r>
    <r>
      <rPr>
        <b/>
        <sz val="7"/>
        <color indexed="12"/>
        <rFont val="Arial"/>
        <family val="2"/>
        <charset val="1"/>
      </rPr>
      <t>2017</t>
    </r>
  </si>
  <si>
    <t>Señor del Carbono</t>
  </si>
  <si>
    <t>21*25</t>
  </si>
  <si>
    <t>J.Manuel Herena Aranda</t>
  </si>
  <si>
    <t>2010-2012-2013-2014-2015-2016</t>
  </si>
  <si>
    <t>Señor del Scandio</t>
  </si>
  <si>
    <t>26*30</t>
  </si>
  <si>
    <t>Francisco Alba Villena</t>
  </si>
  <si>
    <t>Señor@ del Titanio</t>
  </si>
  <si>
    <t>31*35</t>
  </si>
  <si>
    <t>Juani Panadero Rutete</t>
  </si>
  <si>
    <t>Señor@ del Girociclo</t>
  </si>
  <si>
    <t>36*40</t>
  </si>
  <si>
    <t>Miguel A. Mendoza Garcia</t>
  </si>
  <si>
    <r>
      <t>2008-</t>
    </r>
    <r>
      <rPr>
        <b/>
        <sz val="7"/>
        <color indexed="12"/>
        <rFont val="Arial"/>
        <family val="2"/>
        <charset val="1"/>
      </rPr>
      <t>2010</t>
    </r>
  </si>
  <si>
    <t>Master Pedal</t>
  </si>
  <si>
    <t>&gt;40</t>
  </si>
  <si>
    <t>Pablo Merino Serrano</t>
  </si>
  <si>
    <r>
      <t>2009-</t>
    </r>
    <r>
      <rPr>
        <b/>
        <sz val="7"/>
        <color indexed="12"/>
        <rFont val="Arial"/>
        <family val="2"/>
        <charset val="1"/>
      </rPr>
      <t>2014</t>
    </r>
  </si>
  <si>
    <t>Total…</t>
  </si>
  <si>
    <t>Manuel Angel Moral López</t>
  </si>
  <si>
    <r>
      <t>2013</t>
    </r>
    <r>
      <rPr>
        <sz val="7"/>
        <color indexed="8"/>
        <rFont val="Arial"/>
        <family val="2"/>
        <charset val="1"/>
      </rPr>
      <t>-2014</t>
    </r>
  </si>
  <si>
    <t>Record de salidas Temporada 2013: 51</t>
  </si>
  <si>
    <t>Francisco Molina Aranda</t>
  </si>
  <si>
    <t xml:space="preserve">Francisco Ortega Ortega        </t>
  </si>
  <si>
    <t>Jose A. Vilchez Jiménez</t>
  </si>
  <si>
    <t>Rafael Hidalgo Pérez</t>
  </si>
  <si>
    <t>Manuel Bermúdez Nieto</t>
  </si>
  <si>
    <t>Daniel Muñoz Quintero</t>
  </si>
  <si>
    <t>Manuel Pérez La Rosa</t>
  </si>
  <si>
    <t>Jose David García Lopez</t>
  </si>
  <si>
    <t>Jose Conde Zuheros</t>
  </si>
  <si>
    <t>Jose A. Corrales González</t>
  </si>
  <si>
    <t>Rafael Moreno Castro</t>
  </si>
  <si>
    <t>TEMPORADA 2018</t>
  </si>
  <si>
    <t>Salidas Totales</t>
  </si>
  <si>
    <t>Año Alta</t>
  </si>
  <si>
    <t>Talla</t>
  </si>
  <si>
    <t>Nick</t>
  </si>
  <si>
    <t>1º</t>
  </si>
  <si>
    <t>S</t>
  </si>
  <si>
    <t>2º</t>
  </si>
  <si>
    <t>XL</t>
  </si>
  <si>
    <t>3º</t>
  </si>
  <si>
    <t>XXL</t>
  </si>
  <si>
    <t>Corrales</t>
  </si>
  <si>
    <t>4º</t>
  </si>
  <si>
    <t>Kiko</t>
  </si>
  <si>
    <t>5º</t>
  </si>
  <si>
    <t>Capema</t>
  </si>
  <si>
    <t>6º</t>
  </si>
  <si>
    <t>M</t>
  </si>
  <si>
    <t>Paco Ortega</t>
  </si>
  <si>
    <t>7º</t>
  </si>
  <si>
    <t>M.Herena</t>
  </si>
  <si>
    <t>8º</t>
  </si>
  <si>
    <t>J.Conde</t>
  </si>
  <si>
    <t>9º</t>
  </si>
  <si>
    <t>Josemi</t>
  </si>
  <si>
    <t>10º</t>
  </si>
  <si>
    <t>Collado</t>
  </si>
  <si>
    <t>11º</t>
  </si>
  <si>
    <t>Murcia (socio invitado)</t>
  </si>
  <si>
    <t>L</t>
  </si>
  <si>
    <t>12º</t>
  </si>
  <si>
    <t>Fernando</t>
  </si>
  <si>
    <t>13º</t>
  </si>
  <si>
    <t>14º</t>
  </si>
  <si>
    <t>Bermúdez</t>
  </si>
  <si>
    <t>15º</t>
  </si>
  <si>
    <t>Ceballos</t>
  </si>
  <si>
    <t>16º</t>
  </si>
  <si>
    <t>Larry</t>
  </si>
  <si>
    <t>17º</t>
  </si>
  <si>
    <t>Juanjo</t>
  </si>
  <si>
    <t>18º</t>
  </si>
  <si>
    <t>19º</t>
  </si>
  <si>
    <t>ArenasJurado</t>
  </si>
  <si>
    <t>20º</t>
  </si>
  <si>
    <t>Toto</t>
  </si>
  <si>
    <t>21º</t>
  </si>
  <si>
    <t>R.Moreno</t>
  </si>
  <si>
    <t>22º</t>
  </si>
  <si>
    <t>Villarejo</t>
  </si>
  <si>
    <t>23º</t>
  </si>
  <si>
    <t>Espartero</t>
  </si>
  <si>
    <t>24º</t>
  </si>
  <si>
    <t>Janvil</t>
  </si>
  <si>
    <t>25º</t>
  </si>
  <si>
    <t>26º</t>
  </si>
  <si>
    <t>J.Ortiz</t>
  </si>
  <si>
    <t>27º</t>
  </si>
  <si>
    <t>Pedro</t>
  </si>
  <si>
    <t>28º</t>
  </si>
  <si>
    <t>González  Ruiz</t>
  </si>
  <si>
    <t>29º</t>
  </si>
  <si>
    <t>Ortiz</t>
  </si>
  <si>
    <t>30º</t>
  </si>
  <si>
    <t>Mendoza</t>
  </si>
  <si>
    <t>31º</t>
  </si>
  <si>
    <t>Flores</t>
  </si>
  <si>
    <t>32º</t>
  </si>
  <si>
    <t>Angel</t>
  </si>
  <si>
    <t>33º</t>
  </si>
  <si>
    <t>S.Vilchez</t>
  </si>
  <si>
    <t>34º</t>
  </si>
  <si>
    <t>D.Muñoz</t>
  </si>
  <si>
    <t>35º</t>
  </si>
  <si>
    <t>Cabello</t>
  </si>
  <si>
    <t>36º</t>
  </si>
  <si>
    <t>37º</t>
  </si>
  <si>
    <t>Cobo</t>
  </si>
  <si>
    <t>38º</t>
  </si>
  <si>
    <t>Titosali</t>
  </si>
  <si>
    <t>39º</t>
  </si>
  <si>
    <t>Rodriguez</t>
  </si>
  <si>
    <t>40º</t>
  </si>
  <si>
    <t>3XL</t>
  </si>
  <si>
    <t>R.Soriano</t>
  </si>
  <si>
    <t>41º</t>
  </si>
  <si>
    <t>J.Villen</t>
  </si>
  <si>
    <t>42º</t>
  </si>
  <si>
    <t>Jero</t>
  </si>
  <si>
    <t>43º</t>
  </si>
  <si>
    <t>A.Ramírez</t>
  </si>
  <si>
    <t>44º</t>
  </si>
  <si>
    <t>Fran.A</t>
  </si>
  <si>
    <t>45º</t>
  </si>
  <si>
    <t>R.Hidalgo</t>
  </si>
  <si>
    <t>46º</t>
  </si>
  <si>
    <t>47º</t>
  </si>
  <si>
    <t>Barranco</t>
  </si>
  <si>
    <t>48º</t>
  </si>
  <si>
    <t>49º</t>
  </si>
  <si>
    <t>Alberto</t>
  </si>
  <si>
    <t>50º</t>
  </si>
  <si>
    <t>Lolo</t>
  </si>
  <si>
    <t>51º</t>
  </si>
  <si>
    <t>M.Bermúdez</t>
  </si>
  <si>
    <t>52º</t>
  </si>
  <si>
    <t>Quini</t>
  </si>
  <si>
    <t>53º</t>
  </si>
  <si>
    <t>54º</t>
  </si>
  <si>
    <t>Pancorbo</t>
  </si>
  <si>
    <t>55º</t>
  </si>
  <si>
    <t>56º</t>
  </si>
  <si>
    <t>Jose</t>
  </si>
  <si>
    <t>Luque Carrillo</t>
  </si>
  <si>
    <t>Jesus</t>
  </si>
  <si>
    <t>Joaquin</t>
  </si>
  <si>
    <t>Manuel Jesus</t>
  </si>
  <si>
    <t>De la Torre Villaverde</t>
  </si>
  <si>
    <t>Panadero Rutete *****</t>
  </si>
  <si>
    <t>Ortega Contreras</t>
  </si>
  <si>
    <t>Rey Ortega</t>
  </si>
  <si>
    <t>Enrique</t>
  </si>
  <si>
    <t>Ureña Gallego</t>
  </si>
  <si>
    <t>Santiago</t>
  </si>
  <si>
    <t>2015-2016-2017-2018-2019-2020</t>
  </si>
  <si>
    <t>2011-2014-2015-2016-2017</t>
  </si>
  <si>
    <t>Mendoza Rueda</t>
  </si>
  <si>
    <t>Diaz Castro</t>
  </si>
  <si>
    <t>Conde Flores</t>
  </si>
  <si>
    <t>Jose  Manuel</t>
  </si>
  <si>
    <t>Moraleda Vallejo</t>
  </si>
  <si>
    <t>Corrales Gonzalez</t>
  </si>
  <si>
    <t>Nº DE SALIDAS</t>
  </si>
  <si>
    <t>Gonzalez  Sanchez</t>
  </si>
  <si>
    <t>Juan Jesus</t>
  </si>
  <si>
    <t xml:space="preserve">Cabello Ramirez </t>
  </si>
  <si>
    <t>Ceballos Gallardo*</t>
  </si>
  <si>
    <t>SALIDAS CLUB MTBALCAUDETENSE TEMPORADA 2024</t>
  </si>
  <si>
    <t>Nº 31</t>
  </si>
  <si>
    <t>Nº 8</t>
  </si>
  <si>
    <t>Nº 51</t>
  </si>
  <si>
    <t>Olmo Peña</t>
  </si>
  <si>
    <t>Jose Aª</t>
  </si>
  <si>
    <t>Jose Aª.</t>
  </si>
  <si>
    <t>Jose  Aª</t>
  </si>
  <si>
    <t>Henry</t>
  </si>
  <si>
    <t xml:space="preserve">Cañadas </t>
  </si>
  <si>
    <t xml:space="preserve">Sanchez Miranda </t>
  </si>
  <si>
    <t>Ruiz Carrasquila</t>
  </si>
  <si>
    <t>Antomio</t>
  </si>
  <si>
    <t>MAYO´2025</t>
  </si>
  <si>
    <t>ENERO´2025</t>
  </si>
  <si>
    <t>FEBRERO´ 2025</t>
  </si>
  <si>
    <t>MARZO'2025</t>
  </si>
  <si>
    <t>ABRIL'2025</t>
  </si>
  <si>
    <t>JUNIO´2025</t>
  </si>
  <si>
    <t>JULIO´2025</t>
  </si>
  <si>
    <t>AGOSTO'2025</t>
  </si>
  <si>
    <t>OCTUBRE'2025</t>
  </si>
  <si>
    <t>NOVIEMBRE´2025</t>
  </si>
  <si>
    <t>DICIEMBRE´2025</t>
  </si>
  <si>
    <t>SEPTIEMBRE´2025</t>
  </si>
  <si>
    <t>LOS CHOPOS</t>
  </si>
  <si>
    <t>EL MONTE</t>
  </si>
  <si>
    <r>
      <t xml:space="preserve">Alba Villena </t>
    </r>
    <r>
      <rPr>
        <b/>
        <sz val="8"/>
        <rFont val="Arial Narrow"/>
        <family val="2"/>
      </rPr>
      <t xml:space="preserve"> *****</t>
    </r>
  </si>
  <si>
    <t>SUSPENDIDA</t>
  </si>
  <si>
    <t>PALOMAR</t>
  </si>
  <si>
    <t>CORTIJO NEGRO</t>
  </si>
  <si>
    <t>CABEZO</t>
  </si>
  <si>
    <t>TORREDELMAR</t>
  </si>
  <si>
    <t>LOTERIA</t>
  </si>
  <si>
    <t>LOS MILAGROS</t>
  </si>
  <si>
    <t>12Y13</t>
  </si>
  <si>
    <t>17Y18</t>
  </si>
  <si>
    <t>21Y22</t>
  </si>
  <si>
    <t>4Y5</t>
  </si>
  <si>
    <r>
      <t xml:space="preserve">Muñoz Quintero </t>
    </r>
    <r>
      <rPr>
        <b/>
        <sz val="8"/>
        <rFont val="Arial Narrow"/>
        <family val="2"/>
      </rPr>
      <t xml:space="preserve"> *</t>
    </r>
  </si>
  <si>
    <r>
      <t>Moreno Castro</t>
    </r>
    <r>
      <rPr>
        <b/>
        <sz val="8"/>
        <rFont val="Arial Narrow"/>
        <family val="2"/>
      </rPr>
      <t xml:space="preserve"> *</t>
    </r>
  </si>
  <si>
    <r>
      <t>Conde Zuheros</t>
    </r>
    <r>
      <rPr>
        <b/>
        <sz val="8"/>
        <rFont val="Arial Narrow"/>
        <family val="2"/>
      </rPr>
      <t xml:space="preserve"> **</t>
    </r>
  </si>
  <si>
    <t>SAN ANTON</t>
  </si>
  <si>
    <t>VUELTA AL PUEBLO</t>
  </si>
  <si>
    <t>CAMPO DE TIRO</t>
  </si>
  <si>
    <t>CASTILLO DEL VIVORAS</t>
  </si>
  <si>
    <t>CIRCUSTANCIAL POR LLUVIA</t>
  </si>
  <si>
    <t>MRTOS ( POR LLUVIA)</t>
  </si>
  <si>
    <t>A LO SUYO ( JAJA)</t>
  </si>
  <si>
    <t>LA NAVA</t>
  </si>
  <si>
    <t>CRESTA LOS CHOPOS</t>
  </si>
  <si>
    <t>SUSPENDIDO POR LLUVIA</t>
  </si>
  <si>
    <t>SUSPENSION POR LLUVIA</t>
  </si>
  <si>
    <t>CASI LOS 1500 D+</t>
  </si>
  <si>
    <t>CABRERAS DEL CASTILLO</t>
  </si>
  <si>
    <t>EL TOSCON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</si>
</sst>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\ dd&quot;, &quot;yyyy"/>
  </numFmts>
  <fonts count="68" x14ac:knownFonts="1">
    <font>
      <sz val="10"/>
      <name val="Arial"/>
      <family val="2"/>
    </font>
    <font>
      <sz val="8"/>
      <name val="Arial Narrow"/>
      <family val="2"/>
    </font>
    <font>
      <sz val="8"/>
      <color indexed="39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b/>
      <u/>
      <sz val="10"/>
      <color indexed="12"/>
      <name val="Arial Narrow"/>
      <family val="2"/>
    </font>
    <font>
      <u/>
      <sz val="10"/>
      <color indexed="12"/>
      <name val="Arial"/>
      <family val="2"/>
    </font>
    <font>
      <sz val="8"/>
      <color indexed="10"/>
      <name val="Arial Narrow"/>
      <family val="2"/>
    </font>
    <font>
      <sz val="8"/>
      <color indexed="10"/>
      <name val="Arial"/>
      <family val="2"/>
    </font>
    <font>
      <b/>
      <sz val="8"/>
      <color indexed="39"/>
      <name val="Arial"/>
      <family val="2"/>
    </font>
    <font>
      <b/>
      <sz val="10"/>
      <name val="Arial Narrow"/>
      <family val="2"/>
    </font>
    <font>
      <b/>
      <sz val="8"/>
      <color indexed="10"/>
      <name val="Arial"/>
      <family val="2"/>
    </font>
    <font>
      <sz val="8"/>
      <color indexed="8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8"/>
      <color indexed="9"/>
      <name val="Arial Narrow"/>
      <family val="2"/>
    </font>
    <font>
      <b/>
      <sz val="8"/>
      <color indexed="25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sz val="8"/>
      <name val="Arial"/>
      <family val="2"/>
      <charset val="1"/>
    </font>
    <font>
      <sz val="8"/>
      <color indexed="38"/>
      <name val="Arial"/>
      <family val="2"/>
    </font>
    <font>
      <sz val="8"/>
      <color indexed="25"/>
      <name val="Arial"/>
      <family val="2"/>
    </font>
    <font>
      <sz val="8"/>
      <color indexed="8"/>
      <name val="Arial"/>
      <family val="2"/>
      <charset val="1"/>
    </font>
    <font>
      <sz val="8"/>
      <color indexed="10"/>
      <name val="Arial"/>
      <family val="2"/>
      <charset val="1"/>
    </font>
    <font>
      <b/>
      <sz val="8"/>
      <name val="Arial"/>
      <family val="2"/>
    </font>
    <font>
      <b/>
      <sz val="8"/>
      <color indexed="48"/>
      <name val="Arial Narrow"/>
      <family val="2"/>
    </font>
    <font>
      <sz val="8"/>
      <color indexed="48"/>
      <name val="Arial Narrow"/>
      <family val="2"/>
    </font>
    <font>
      <sz val="8"/>
      <color indexed="48"/>
      <name val="Arial"/>
      <family val="2"/>
    </font>
    <font>
      <sz val="8"/>
      <color indexed="17"/>
      <name val="Arial Narrow"/>
      <family val="2"/>
    </font>
    <font>
      <sz val="8"/>
      <color indexed="12"/>
      <name val="Arial Narrow"/>
      <family val="2"/>
    </font>
    <font>
      <b/>
      <sz val="8"/>
      <color indexed="53"/>
      <name val="Arial Narrow"/>
      <family val="2"/>
    </font>
    <font>
      <b/>
      <sz val="8"/>
      <color indexed="53"/>
      <name val="Arial"/>
      <family val="2"/>
    </font>
    <font>
      <b/>
      <sz val="8"/>
      <color indexed="30"/>
      <name val="Arial Narrow"/>
      <family val="2"/>
    </font>
    <font>
      <b/>
      <sz val="8"/>
      <color indexed="40"/>
      <name val="Arial Narrow"/>
      <family val="2"/>
    </font>
    <font>
      <sz val="7"/>
      <color indexed="8"/>
      <name val="Arial"/>
      <family val="2"/>
      <charset val="1"/>
    </font>
    <font>
      <b/>
      <sz val="7"/>
      <color indexed="12"/>
      <name val="Arial"/>
      <family val="2"/>
      <charset val="1"/>
    </font>
    <font>
      <b/>
      <sz val="7"/>
      <color indexed="8"/>
      <name val="Arial"/>
      <family val="2"/>
      <charset val="1"/>
    </font>
    <font>
      <b/>
      <sz val="8"/>
      <color indexed="12"/>
      <name val="Arial"/>
      <family val="2"/>
    </font>
    <font>
      <sz val="8"/>
      <color indexed="14"/>
      <name val="Arial Narrow"/>
      <family val="2"/>
    </font>
    <font>
      <b/>
      <sz val="8"/>
      <color indexed="33"/>
      <name val="Arial"/>
      <family val="2"/>
    </font>
    <font>
      <sz val="8"/>
      <color indexed="20"/>
      <name val="Arial Narrow"/>
      <family val="2"/>
    </font>
    <font>
      <b/>
      <sz val="8"/>
      <color indexed="36"/>
      <name val="Arial"/>
      <family val="2"/>
    </font>
    <font>
      <b/>
      <sz val="9"/>
      <color indexed="44"/>
      <name val="Arial Narrow"/>
      <family val="2"/>
    </font>
    <font>
      <sz val="8"/>
      <color indexed="11"/>
      <name val="Arial Narrow"/>
      <family val="2"/>
    </font>
    <font>
      <b/>
      <sz val="8"/>
      <color indexed="15"/>
      <name val="Arial"/>
      <family val="2"/>
    </font>
    <font>
      <b/>
      <sz val="9"/>
      <color indexed="25"/>
      <name val="Arial Narrow"/>
      <family val="2"/>
    </font>
    <font>
      <b/>
      <sz val="8"/>
      <color indexed="12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Baskerville Old Face"/>
      <family val="1"/>
    </font>
    <font>
      <b/>
      <sz val="9"/>
      <color indexed="12"/>
      <name val="Arial"/>
      <family val="2"/>
    </font>
    <font>
      <b/>
      <sz val="10"/>
      <color indexed="33"/>
      <name val="Baskerville Old Face"/>
      <family val="1"/>
    </font>
    <font>
      <sz val="10"/>
      <color indexed="57"/>
      <name val="Baskerville Old Face"/>
      <family val="1"/>
    </font>
    <font>
      <b/>
      <sz val="9"/>
      <color indexed="52"/>
      <name val="Arial"/>
      <family val="2"/>
    </font>
    <font>
      <b/>
      <sz val="9"/>
      <color indexed="33"/>
      <name val="Arial"/>
      <family val="2"/>
    </font>
    <font>
      <sz val="10"/>
      <color indexed="25"/>
      <name val="Baskerville Old Face"/>
      <family val="1"/>
    </font>
    <font>
      <sz val="9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9" tint="0.79998168889431442"/>
      <name val="Arial"/>
      <family val="2"/>
    </font>
    <font>
      <b/>
      <sz val="8"/>
      <color rgb="FF00B050"/>
      <name val="Arial Narrow"/>
      <family val="2"/>
    </font>
    <font>
      <sz val="8"/>
      <color rgb="FFB40027"/>
      <name val="Arial"/>
      <family val="2"/>
    </font>
    <font>
      <sz val="8"/>
      <color rgb="FFFF0000"/>
      <name val="Arial Narrow"/>
      <family val="2"/>
    </font>
    <font>
      <b/>
      <sz val="8"/>
      <color indexed="8"/>
      <name val="Arial"/>
      <family val="2"/>
    </font>
    <font>
      <sz val="9"/>
      <name val="Arial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indexed="40"/>
        <bgColor indexed="15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18"/>
        <bgColor indexed="32"/>
      </patternFill>
    </fill>
    <fill>
      <patternFill patternType="solid">
        <fgColor indexed="13"/>
        <bgColor indexed="34"/>
      </patternFill>
    </fill>
    <fill>
      <patternFill patternType="solid">
        <fgColor indexed="34"/>
        <b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17"/>
        <bgColor indexed="57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5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49"/>
        <bgColor indexed="15"/>
      </patternFill>
    </fill>
    <fill>
      <patternFill patternType="solid">
        <fgColor rgb="FFFF00FF"/>
        <bgColor indexed="28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4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25"/>
      </patternFill>
    </fill>
    <fill>
      <patternFill patternType="solid">
        <fgColor rgb="FFFFFF00"/>
        <bgColor indexed="33"/>
      </patternFill>
    </fill>
    <fill>
      <patternFill patternType="solid">
        <fgColor rgb="FFFFFF00"/>
        <bgColor indexed="28"/>
      </patternFill>
    </fill>
    <fill>
      <patternFill patternType="solid">
        <fgColor rgb="FFFF3399"/>
        <bgColor indexed="33"/>
      </patternFill>
    </fill>
    <fill>
      <patternFill patternType="solid">
        <fgColor rgb="FFFF3399"/>
        <bgColor indexed="15"/>
      </patternFill>
    </fill>
    <fill>
      <patternFill patternType="solid">
        <fgColor rgb="FFFFFF00"/>
        <bgColor indexed="43"/>
      </patternFill>
    </fill>
  </fills>
  <borders count="2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2" borderId="0" applyBorder="0" applyProtection="0">
      <alignment horizontal="center"/>
    </xf>
    <xf numFmtId="0" fontId="1" fillId="0" borderId="1">
      <alignment horizontal="center" vertical="top"/>
    </xf>
    <xf numFmtId="0" fontId="1" fillId="0" borderId="2" applyAlignment="0"/>
    <xf numFmtId="0" fontId="7" fillId="0" borderId="0" applyNumberFormat="0" applyFill="0" applyBorder="0" applyAlignment="0" applyProtection="0"/>
    <xf numFmtId="9" fontId="58" fillId="0" borderId="0" applyFill="0" applyBorder="0" applyAlignment="0" applyProtection="0"/>
  </cellStyleXfs>
  <cellXfs count="2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readingOrder="1"/>
    </xf>
    <xf numFmtId="0" fontId="5" fillId="0" borderId="0" xfId="0" applyFont="1" applyAlignment="1">
      <alignment horizontal="center"/>
    </xf>
    <xf numFmtId="0" fontId="6" fillId="0" borderId="0" xfId="4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readingOrder="1"/>
    </xf>
    <xf numFmtId="0" fontId="3" fillId="0" borderId="0" xfId="0" applyFont="1" applyAlignment="1">
      <alignment horizontal="justify" textRotation="90" wrapText="1"/>
    </xf>
    <xf numFmtId="0" fontId="10" fillId="0" borderId="0" xfId="0" applyFont="1" applyAlignment="1">
      <alignment horizontal="justify" textRotation="90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textRotation="87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textRotation="87"/>
    </xf>
    <xf numFmtId="0" fontId="10" fillId="0" borderId="0" xfId="0" applyFont="1"/>
    <xf numFmtId="0" fontId="3" fillId="0" borderId="0" xfId="0" applyFont="1" applyAlignment="1">
      <alignment horizontal="justify" wrapText="1"/>
    </xf>
    <xf numFmtId="0" fontId="16" fillId="5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" fillId="8" borderId="0" xfId="0" applyFont="1" applyFill="1"/>
    <xf numFmtId="0" fontId="3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8" borderId="0" xfId="0" applyFont="1" applyFill="1"/>
    <xf numFmtId="1" fontId="27" fillId="8" borderId="0" xfId="0" applyNumberFormat="1" applyFont="1" applyFill="1"/>
    <xf numFmtId="0" fontId="1" fillId="9" borderId="0" xfId="0" applyFont="1" applyFill="1"/>
    <xf numFmtId="0" fontId="27" fillId="10" borderId="0" xfId="0" applyFont="1" applyFill="1"/>
    <xf numFmtId="0" fontId="27" fillId="4" borderId="0" xfId="0" applyFont="1" applyFill="1"/>
    <xf numFmtId="0" fontId="27" fillId="4" borderId="0" xfId="0" applyFont="1" applyFill="1" applyAlignment="1">
      <alignment readingOrder="1"/>
    </xf>
    <xf numFmtId="0" fontId="27" fillId="11" borderId="0" xfId="0" applyFont="1" applyFill="1"/>
    <xf numFmtId="0" fontId="27" fillId="12" borderId="0" xfId="0" applyFont="1" applyFill="1"/>
    <xf numFmtId="0" fontId="27" fillId="2" borderId="0" xfId="0" applyFont="1" applyFill="1"/>
    <xf numFmtId="0" fontId="27" fillId="3" borderId="0" xfId="0" applyFont="1" applyFill="1"/>
    <xf numFmtId="0" fontId="27" fillId="0" borderId="0" xfId="0" applyFont="1"/>
    <xf numFmtId="0" fontId="29" fillId="8" borderId="0" xfId="0" applyFont="1" applyFill="1"/>
    <xf numFmtId="9" fontId="27" fillId="8" borderId="0" xfId="0" applyNumberFormat="1" applyFont="1" applyFill="1"/>
    <xf numFmtId="9" fontId="1" fillId="9" borderId="0" xfId="0" applyNumberFormat="1" applyFont="1" applyFill="1"/>
    <xf numFmtId="0" fontId="29" fillId="10" borderId="0" xfId="0" applyFont="1" applyFill="1"/>
    <xf numFmtId="9" fontId="27" fillId="10" borderId="0" xfId="5" applyFont="1" applyFill="1" applyBorder="1" applyAlignment="1" applyProtection="1"/>
    <xf numFmtId="0" fontId="29" fillId="4" borderId="0" xfId="0" applyFont="1" applyFill="1"/>
    <xf numFmtId="9" fontId="27" fillId="4" borderId="0" xfId="5" applyFont="1" applyFill="1" applyBorder="1" applyAlignment="1" applyProtection="1">
      <alignment readingOrder="1"/>
    </xf>
    <xf numFmtId="0" fontId="29" fillId="11" borderId="0" xfId="0" applyFont="1" applyFill="1"/>
    <xf numFmtId="9" fontId="27" fillId="11" borderId="0" xfId="5" applyFont="1" applyFill="1" applyBorder="1" applyAlignment="1" applyProtection="1"/>
    <xf numFmtId="0" fontId="29" fillId="12" borderId="0" xfId="0" applyFont="1" applyFill="1"/>
    <xf numFmtId="9" fontId="27" fillId="12" borderId="0" xfId="5" applyFont="1" applyFill="1" applyBorder="1" applyAlignment="1" applyProtection="1"/>
    <xf numFmtId="0" fontId="29" fillId="2" borderId="0" xfId="0" applyFont="1" applyFill="1"/>
    <xf numFmtId="9" fontId="27" fillId="2" borderId="0" xfId="5" applyFont="1" applyFill="1" applyBorder="1" applyAlignment="1" applyProtection="1"/>
    <xf numFmtId="0" fontId="29" fillId="3" borderId="0" xfId="0" applyFont="1" applyFill="1"/>
    <xf numFmtId="9" fontId="27" fillId="3" borderId="0" xfId="5" applyFont="1" applyFill="1" applyBorder="1" applyAlignment="1" applyProtection="1"/>
    <xf numFmtId="9" fontId="27" fillId="4" borderId="0" xfId="5" applyFont="1" applyFill="1" applyBorder="1" applyAlignment="1" applyProtection="1"/>
    <xf numFmtId="0" fontId="8" fillId="13" borderId="0" xfId="0" applyFont="1" applyFill="1" applyAlignment="1">
      <alignment horizontal="left"/>
    </xf>
    <xf numFmtId="0" fontId="4" fillId="0" borderId="0" xfId="0" applyFont="1"/>
    <xf numFmtId="1" fontId="3" fillId="0" borderId="0" xfId="0" applyNumberFormat="1" applyFont="1" applyAlignment="1">
      <alignment horizontal="left"/>
    </xf>
    <xf numFmtId="0" fontId="3" fillId="14" borderId="2" xfId="0" applyFont="1" applyFill="1" applyBorder="1" applyAlignment="1">
      <alignment horizontal="left"/>
    </xf>
    <xf numFmtId="0" fontId="1" fillId="1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5" fillId="14" borderId="2" xfId="0" applyFont="1" applyFill="1" applyBorder="1" applyAlignment="1">
      <alignment horizontal="left"/>
    </xf>
    <xf numFmtId="0" fontId="30" fillId="0" borderId="1" xfId="0" applyFont="1" applyBorder="1"/>
    <xf numFmtId="0" fontId="30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14" borderId="2" xfId="0" applyFont="1" applyFill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" fillId="6" borderId="0" xfId="0" applyFont="1" applyFill="1"/>
    <xf numFmtId="0" fontId="13" fillId="6" borderId="0" xfId="0" applyFont="1" applyFill="1" applyAlignment="1">
      <alignment readingOrder="1"/>
    </xf>
    <xf numFmtId="0" fontId="29" fillId="14" borderId="2" xfId="0" applyFont="1" applyFill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3" fillId="6" borderId="0" xfId="0" applyFont="1" applyFill="1"/>
    <xf numFmtId="0" fontId="18" fillId="6" borderId="0" xfId="0" applyFont="1" applyFill="1" applyAlignment="1">
      <alignment readingOrder="1"/>
    </xf>
    <xf numFmtId="0" fontId="18" fillId="6" borderId="0" xfId="0" applyFont="1" applyFill="1"/>
    <xf numFmtId="0" fontId="31" fillId="14" borderId="2" xfId="0" applyFont="1" applyFill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3" fillId="6" borderId="0" xfId="0" applyFont="1" applyFill="1"/>
    <xf numFmtId="0" fontId="34" fillId="6" borderId="0" xfId="0" applyFont="1" applyFill="1"/>
    <xf numFmtId="0" fontId="35" fillId="6" borderId="0" xfId="0" applyFont="1" applyFill="1" applyAlignment="1">
      <alignment readingOrder="1"/>
    </xf>
    <xf numFmtId="0" fontId="35" fillId="6" borderId="0" xfId="0" applyFont="1" applyFill="1"/>
    <xf numFmtId="0" fontId="34" fillId="0" borderId="0" xfId="0" applyFont="1"/>
    <xf numFmtId="0" fontId="30" fillId="14" borderId="2" xfId="0" applyFont="1" applyFill="1" applyBorder="1" applyAlignment="1">
      <alignment horizontal="left"/>
    </xf>
    <xf numFmtId="0" fontId="38" fillId="0" borderId="2" xfId="0" applyFont="1" applyBorder="1" applyAlignment="1">
      <alignment horizontal="left"/>
    </xf>
    <xf numFmtId="0" fontId="39" fillId="14" borderId="2" xfId="0" applyFont="1" applyFill="1" applyBorder="1" applyAlignment="1">
      <alignment horizontal="left"/>
    </xf>
    <xf numFmtId="0" fontId="40" fillId="0" borderId="2" xfId="0" applyFont="1" applyBorder="1" applyAlignment="1">
      <alignment horizontal="left"/>
    </xf>
    <xf numFmtId="0" fontId="41" fillId="14" borderId="2" xfId="0" applyFont="1" applyFill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3" fillId="15" borderId="2" xfId="0" applyFont="1" applyFill="1" applyBorder="1" applyAlignment="1">
      <alignment horizontal="left"/>
    </xf>
    <xf numFmtId="0" fontId="44" fillId="14" borderId="2" xfId="0" applyFont="1" applyFill="1" applyBorder="1" applyAlignment="1">
      <alignment horizontal="left"/>
    </xf>
    <xf numFmtId="0" fontId="45" fillId="0" borderId="2" xfId="0" applyFont="1" applyBorder="1" applyAlignment="1">
      <alignment horizontal="left"/>
    </xf>
    <xf numFmtId="0" fontId="46" fillId="6" borderId="2" xfId="0" applyFont="1" applyFill="1" applyBorder="1" applyAlignment="1">
      <alignment horizontal="left"/>
    </xf>
    <xf numFmtId="0" fontId="34" fillId="14" borderId="2" xfId="0" applyFont="1" applyFill="1" applyBorder="1" applyAlignment="1">
      <alignment horizontal="left"/>
    </xf>
    <xf numFmtId="1" fontId="25" fillId="0" borderId="2" xfId="0" applyNumberFormat="1" applyFont="1" applyBorder="1" applyAlignment="1">
      <alignment horizontal="left"/>
    </xf>
    <xf numFmtId="0" fontId="36" fillId="6" borderId="0" xfId="0" applyFont="1" applyFill="1" applyAlignment="1">
      <alignment readingOrder="1"/>
    </xf>
    <xf numFmtId="0" fontId="47" fillId="0" borderId="0" xfId="0" applyFont="1"/>
    <xf numFmtId="0" fontId="35" fillId="6" borderId="0" xfId="0" applyFont="1" applyFill="1" applyAlignment="1">
      <alignment horizontal="left" wrapText="1" readingOrder="1"/>
    </xf>
    <xf numFmtId="0" fontId="35" fillId="6" borderId="0" xfId="0" applyFont="1" applyFill="1" applyAlignment="1">
      <alignment horizontal="left" readingOrder="1"/>
    </xf>
    <xf numFmtId="0" fontId="36" fillId="6" borderId="0" xfId="0" applyFont="1" applyFill="1" applyAlignment="1">
      <alignment horizontal="left" readingOrder="1"/>
    </xf>
    <xf numFmtId="0" fontId="48" fillId="0" borderId="0" xfId="0" applyFont="1"/>
    <xf numFmtId="0" fontId="0" fillId="0" borderId="0" xfId="0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justify" indent="1"/>
      <protection locked="0"/>
    </xf>
    <xf numFmtId="0" fontId="0" fillId="0" borderId="0" xfId="0" applyAlignment="1" applyProtection="1">
      <alignment horizontal="justify" indent="1"/>
      <protection locked="0"/>
    </xf>
    <xf numFmtId="0" fontId="0" fillId="0" borderId="0" xfId="0" applyAlignment="1" applyProtection="1">
      <alignment horizontal="left" indent="1"/>
      <protection locked="0"/>
    </xf>
    <xf numFmtId="0" fontId="15" fillId="0" borderId="0" xfId="0" applyFont="1" applyAlignment="1" applyProtection="1">
      <alignment horizontal="left" indent="1"/>
      <protection locked="0"/>
    </xf>
    <xf numFmtId="0" fontId="48" fillId="0" borderId="0" xfId="0" applyFont="1" applyAlignment="1" applyProtection="1">
      <alignment horizontal="left" indent="1"/>
      <protection locked="0"/>
    </xf>
    <xf numFmtId="0" fontId="25" fillId="0" borderId="0" xfId="0" applyFont="1" applyAlignment="1" applyProtection="1">
      <alignment horizontal="justify" indent="1"/>
      <protection locked="0"/>
    </xf>
    <xf numFmtId="0" fontId="49" fillId="0" borderId="0" xfId="0" applyFont="1" applyAlignment="1" applyProtection="1">
      <alignment horizontal="left" indent="1"/>
      <protection locked="0"/>
    </xf>
    <xf numFmtId="0" fontId="48" fillId="0" borderId="0" xfId="0" applyFont="1" applyAlignment="1" applyProtection="1">
      <alignment horizontal="center" vertical="center" indent="1"/>
      <protection locked="0"/>
    </xf>
    <xf numFmtId="0" fontId="48" fillId="16" borderId="0" xfId="0" applyFont="1" applyFill="1" applyAlignment="1" applyProtection="1">
      <alignment horizontal="center" vertical="center" indent="1"/>
      <protection locked="0"/>
    </xf>
    <xf numFmtId="0" fontId="50" fillId="0" borderId="0" xfId="0" applyFont="1" applyAlignment="1" applyProtection="1">
      <alignment horizontal="left" indent="1"/>
      <protection locked="0"/>
    </xf>
    <xf numFmtId="0" fontId="51" fillId="0" borderId="0" xfId="0" applyFont="1" applyAlignment="1" applyProtection="1">
      <alignment horizontal="left" indent="1"/>
      <protection locked="0"/>
    </xf>
    <xf numFmtId="0" fontId="14" fillId="0" borderId="0" xfId="0" applyFont="1" applyAlignment="1" applyProtection="1">
      <alignment horizontal="left" indent="1"/>
      <protection locked="0"/>
    </xf>
    <xf numFmtId="0" fontId="50" fillId="0" borderId="0" xfId="0" applyFont="1" applyAlignment="1" applyProtection="1">
      <alignment horizontal="justify" indent="1"/>
      <protection locked="0"/>
    </xf>
    <xf numFmtId="0" fontId="52" fillId="0" borderId="0" xfId="0" applyFont="1" applyAlignment="1" applyProtection="1">
      <alignment horizontal="left" indent="1"/>
      <protection locked="0"/>
    </xf>
    <xf numFmtId="0" fontId="0" fillId="0" borderId="0" xfId="0" applyAlignment="1">
      <alignment horizontal="center" vertical="center"/>
    </xf>
    <xf numFmtId="0" fontId="53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horizontal="center" vertical="center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left" indent="1"/>
      <protection locked="0"/>
    </xf>
    <xf numFmtId="0" fontId="22" fillId="0" borderId="0" xfId="0" applyFont="1" applyAlignment="1">
      <alignment horizontal="center"/>
    </xf>
    <xf numFmtId="0" fontId="55" fillId="0" borderId="0" xfId="0" applyFont="1" applyAlignment="1" applyProtection="1">
      <alignment horizontal="left" indent="1"/>
      <protection locked="0"/>
    </xf>
    <xf numFmtId="0" fontId="56" fillId="0" borderId="0" xfId="0" applyFont="1" applyAlignment="1" applyProtection="1">
      <alignment horizontal="left" inden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16" borderId="0" xfId="0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left"/>
    </xf>
    <xf numFmtId="0" fontId="48" fillId="0" borderId="0" xfId="0" applyFont="1" applyAlignment="1" applyProtection="1">
      <alignment horizontal="justify" indent="1"/>
      <protection locked="0"/>
    </xf>
    <xf numFmtId="0" fontId="4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" fillId="21" borderId="0" xfId="0" applyFont="1" applyFill="1"/>
    <xf numFmtId="0" fontId="27" fillId="22" borderId="0" xfId="0" applyFont="1" applyFill="1"/>
    <xf numFmtId="0" fontId="27" fillId="20" borderId="0" xfId="0" applyFont="1" applyFill="1"/>
    <xf numFmtId="0" fontId="29" fillId="22" borderId="0" xfId="0" applyFont="1" applyFill="1"/>
    <xf numFmtId="0" fontId="1" fillId="22" borderId="0" xfId="0" applyFont="1" applyFill="1"/>
    <xf numFmtId="0" fontId="27" fillId="21" borderId="0" xfId="0" applyFont="1" applyFill="1"/>
    <xf numFmtId="0" fontId="60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9" fontId="27" fillId="1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7" borderId="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8" borderId="0" xfId="0" applyFont="1" applyFill="1" applyAlignment="1">
      <alignment wrapText="1"/>
    </xf>
    <xf numFmtId="0" fontId="27" fillId="2" borderId="0" xfId="0" applyFont="1" applyFill="1" applyAlignment="1">
      <alignment wrapText="1"/>
    </xf>
    <xf numFmtId="0" fontId="29" fillId="2" borderId="0" xfId="0" applyFont="1" applyFill="1" applyAlignment="1">
      <alignment wrapText="1"/>
    </xf>
    <xf numFmtId="0" fontId="34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vertical="center" textRotation="87" wrapText="1"/>
    </xf>
    <xf numFmtId="0" fontId="48" fillId="25" borderId="0" xfId="0" applyFont="1" applyFill="1" applyAlignment="1">
      <alignment horizontal="center" textRotation="90"/>
    </xf>
    <xf numFmtId="0" fontId="59" fillId="13" borderId="0" xfId="4" applyNumberFormat="1" applyFont="1" applyFill="1" applyBorder="1" applyAlignment="1" applyProtection="1">
      <alignment horizontal="center" textRotation="90"/>
    </xf>
    <xf numFmtId="0" fontId="59" fillId="10" borderId="0" xfId="4" applyNumberFormat="1" applyFont="1" applyFill="1" applyBorder="1" applyAlignment="1" applyProtection="1">
      <alignment horizontal="center" textRotation="90" wrapText="1"/>
    </xf>
    <xf numFmtId="0" fontId="59" fillId="10" borderId="0" xfId="0" applyFont="1" applyFill="1" applyAlignment="1">
      <alignment horizontal="center" textRotation="90" wrapText="1"/>
    </xf>
    <xf numFmtId="0" fontId="61" fillId="0" borderId="0" xfId="0" applyFont="1"/>
    <xf numFmtId="0" fontId="62" fillId="0" borderId="0" xfId="0" applyFont="1" applyAlignment="1">
      <alignment horizontal="left"/>
    </xf>
    <xf numFmtId="0" fontId="3" fillId="7" borderId="12" xfId="0" applyFont="1" applyFill="1" applyBorder="1" applyAlignment="1">
      <alignment horizontal="center" vertical="center" wrapText="1"/>
    </xf>
    <xf numFmtId="0" fontId="3" fillId="7" borderId="12" xfId="0" applyFont="1" applyFill="1" applyBorder="1"/>
    <xf numFmtId="0" fontId="48" fillId="23" borderId="0" xfId="0" applyFont="1" applyFill="1" applyAlignment="1">
      <alignment horizontal="center" textRotation="90"/>
    </xf>
    <xf numFmtId="0" fontId="1" fillId="19" borderId="17" xfId="0" applyFont="1" applyFill="1" applyBorder="1"/>
    <xf numFmtId="0" fontId="1" fillId="19" borderId="18" xfId="0" applyFont="1" applyFill="1" applyBorder="1"/>
    <xf numFmtId="0" fontId="59" fillId="2" borderId="0" xfId="0" applyFont="1" applyFill="1" applyAlignment="1">
      <alignment horizontal="center" textRotation="90"/>
    </xf>
    <xf numFmtId="0" fontId="11" fillId="0" borderId="0" xfId="0" applyFont="1" applyAlignment="1">
      <alignment horizontal="center" vertical="center" textRotation="90"/>
    </xf>
    <xf numFmtId="0" fontId="63" fillId="0" borderId="0" xfId="0" applyFont="1" applyAlignment="1">
      <alignment horizontal="left"/>
    </xf>
    <xf numFmtId="0" fontId="35" fillId="6" borderId="0" xfId="0" applyFont="1" applyFill="1" applyAlignment="1">
      <alignment wrapText="1" readingOrder="1"/>
    </xf>
    <xf numFmtId="0" fontId="59" fillId="13" borderId="0" xfId="4" applyNumberFormat="1" applyFont="1" applyFill="1" applyBorder="1" applyAlignment="1" applyProtection="1">
      <alignment horizontal="center" textRotation="90" wrapText="1"/>
    </xf>
    <xf numFmtId="0" fontId="59" fillId="17" borderId="0" xfId="4" applyNumberFormat="1" applyFont="1" applyFill="1" applyBorder="1" applyAlignment="1" applyProtection="1">
      <alignment horizontal="center" textRotation="90" wrapText="1"/>
    </xf>
    <xf numFmtId="0" fontId="59" fillId="11" borderId="0" xfId="4" applyNumberFormat="1" applyFont="1" applyFill="1" applyBorder="1" applyAlignment="1" applyProtection="1">
      <alignment horizontal="center" textRotation="90" wrapText="1"/>
    </xf>
    <xf numFmtId="0" fontId="48" fillId="2" borderId="0" xfId="0" applyFont="1" applyFill="1" applyAlignment="1">
      <alignment horizontal="center" textRotation="90" wrapText="1"/>
    </xf>
    <xf numFmtId="0" fontId="48" fillId="23" borderId="0" xfId="0" applyFont="1" applyFill="1" applyAlignment="1">
      <alignment horizontal="center" textRotation="90" wrapText="1"/>
    </xf>
    <xf numFmtId="0" fontId="48" fillId="25" borderId="0" xfId="0" applyFont="1" applyFill="1" applyAlignment="1">
      <alignment horizontal="center" textRotation="90" wrapText="1"/>
    </xf>
    <xf numFmtId="0" fontId="48" fillId="3" borderId="0" xfId="0" applyFont="1" applyFill="1" applyAlignment="1">
      <alignment textRotation="90"/>
    </xf>
    <xf numFmtId="0" fontId="48" fillId="4" borderId="0" xfId="0" applyFont="1" applyFill="1" applyAlignment="1">
      <alignment horizontal="right" textRotation="90"/>
    </xf>
    <xf numFmtId="0" fontId="48" fillId="2" borderId="0" xfId="0" applyFont="1" applyFill="1" applyAlignment="1">
      <alignment horizontal="center" textRotation="90"/>
    </xf>
    <xf numFmtId="0" fontId="48" fillId="30" borderId="0" xfId="0" applyFont="1" applyFill="1" applyAlignment="1">
      <alignment horizontal="center" textRotation="90"/>
    </xf>
    <xf numFmtId="0" fontId="59" fillId="29" borderId="0" xfId="0" applyFont="1" applyFill="1" applyAlignment="1">
      <alignment horizontal="center" textRotation="90"/>
    </xf>
    <xf numFmtId="0" fontId="3" fillId="6" borderId="12" xfId="0" applyFont="1" applyFill="1" applyBorder="1" applyAlignment="1">
      <alignment horizontal="center" vertical="center"/>
    </xf>
    <xf numFmtId="0" fontId="3" fillId="31" borderId="12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textRotation="90"/>
    </xf>
    <xf numFmtId="0" fontId="4" fillId="0" borderId="21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48" fillId="8" borderId="0" xfId="0" applyFont="1" applyFill="1" applyAlignment="1">
      <alignment horizontal="left" textRotation="90" wrapText="1"/>
    </xf>
    <xf numFmtId="0" fontId="59" fillId="11" borderId="0" xfId="4" applyNumberFormat="1" applyFont="1" applyFill="1" applyBorder="1" applyAlignment="1" applyProtection="1">
      <alignment horizontal="left" textRotation="90" wrapText="1"/>
    </xf>
    <xf numFmtId="0" fontId="65" fillId="0" borderId="2" xfId="0" applyFont="1" applyBorder="1"/>
    <xf numFmtId="0" fontId="48" fillId="11" borderId="0" xfId="4" applyNumberFormat="1" applyFont="1" applyFill="1" applyBorder="1" applyAlignment="1" applyProtection="1">
      <alignment horizontal="center" textRotation="90" wrapText="1"/>
    </xf>
    <xf numFmtId="0" fontId="48" fillId="8" borderId="0" xfId="0" applyFont="1" applyFill="1" applyAlignment="1">
      <alignment horizontal="center" textRotation="90" wrapText="1"/>
    </xf>
    <xf numFmtId="0" fontId="59" fillId="8" borderId="0" xfId="0" applyFont="1" applyFill="1" applyAlignment="1">
      <alignment horizontal="left" textRotation="90" wrapText="1"/>
    </xf>
    <xf numFmtId="0" fontId="65" fillId="0" borderId="9" xfId="0" applyFont="1" applyBorder="1"/>
    <xf numFmtId="0" fontId="65" fillId="0" borderId="2" xfId="0" applyFont="1" applyBorder="1" applyAlignment="1">
      <alignment horizontal="left"/>
    </xf>
    <xf numFmtId="0" fontId="65" fillId="0" borderId="0" xfId="0" applyFont="1"/>
    <xf numFmtId="0" fontId="48" fillId="3" borderId="0" xfId="0" applyFont="1" applyFill="1" applyAlignment="1">
      <alignment horizontal="center" textRotation="90"/>
    </xf>
    <xf numFmtId="0" fontId="48" fillId="4" borderId="0" xfId="0" applyFont="1" applyFill="1" applyAlignment="1">
      <alignment horizontal="left" textRotation="90" wrapText="1"/>
    </xf>
    <xf numFmtId="0" fontId="1" fillId="28" borderId="17" xfId="0" applyFont="1" applyFill="1" applyBorder="1"/>
    <xf numFmtId="0" fontId="20" fillId="0" borderId="0" xfId="0" applyFont="1" applyAlignment="1">
      <alignment horizontal="center" vertical="top"/>
    </xf>
    <xf numFmtId="0" fontId="20" fillId="0" borderId="24" xfId="0" applyFont="1" applyBorder="1" applyAlignment="1">
      <alignment horizontal="center" vertical="center"/>
    </xf>
    <xf numFmtId="0" fontId="48" fillId="27" borderId="22" xfId="0" applyFont="1" applyFill="1" applyBorder="1" applyAlignment="1">
      <alignment horizontal="center" textRotation="90"/>
    </xf>
    <xf numFmtId="0" fontId="48" fillId="21" borderId="22" xfId="0" applyFont="1" applyFill="1" applyBorder="1" applyAlignment="1">
      <alignment horizontal="center" textRotation="90" wrapText="1"/>
    </xf>
    <xf numFmtId="0" fontId="1" fillId="28" borderId="18" xfId="0" applyFont="1" applyFill="1" applyBorder="1"/>
    <xf numFmtId="0" fontId="1" fillId="24" borderId="17" xfId="0" applyFont="1" applyFill="1" applyBorder="1" applyAlignment="1">
      <alignment horizontal="center"/>
    </xf>
    <xf numFmtId="0" fontId="59" fillId="2" borderId="22" xfId="0" applyFont="1" applyFill="1" applyBorder="1" applyAlignment="1">
      <alignment horizontal="center" textRotation="90"/>
    </xf>
    <xf numFmtId="0" fontId="1" fillId="24" borderId="18" xfId="0" applyFont="1" applyFill="1" applyBorder="1" applyAlignment="1">
      <alignment horizontal="center"/>
    </xf>
    <xf numFmtId="0" fontId="65" fillId="0" borderId="8" xfId="0" applyFont="1" applyBorder="1" applyAlignment="1">
      <alignment horizontal="left"/>
    </xf>
    <xf numFmtId="0" fontId="1" fillId="0" borderId="2" xfId="0" applyFont="1" applyBorder="1"/>
    <xf numFmtId="0" fontId="66" fillId="0" borderId="0" xfId="0" applyFont="1" applyAlignment="1">
      <alignment horizontal="center" vertical="center"/>
    </xf>
    <xf numFmtId="2" fontId="3" fillId="7" borderId="4" xfId="0" applyNumberFormat="1" applyFont="1" applyFill="1" applyBorder="1" applyAlignment="1">
      <alignment horizontal="center" vertical="center"/>
    </xf>
    <xf numFmtId="2" fontId="59" fillId="8" borderId="0" xfId="0" applyNumberFormat="1" applyFont="1" applyFill="1" applyAlignment="1">
      <alignment horizontal="left" textRotation="90" wrapText="1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59" fillId="17" borderId="0" xfId="4" applyNumberFormat="1" applyFont="1" applyFill="1" applyBorder="1" applyAlignment="1" applyProtection="1">
      <alignment horizontal="left" textRotation="90" wrapText="1"/>
    </xf>
    <xf numFmtId="0" fontId="67" fillId="0" borderId="0" xfId="0" applyFont="1" applyAlignment="1">
      <alignment horizontal="center" vertical="center"/>
    </xf>
    <xf numFmtId="0" fontId="1" fillId="26" borderId="14" xfId="0" applyFont="1" applyFill="1" applyBorder="1" applyAlignment="1">
      <alignment horizontal="center"/>
    </xf>
    <xf numFmtId="0" fontId="1" fillId="26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8" borderId="17" xfId="0" applyNumberFormat="1" applyFont="1" applyFill="1" applyBorder="1" applyAlignment="1">
      <alignment horizontal="center" vertical="center"/>
    </xf>
    <xf numFmtId="17" fontId="1" fillId="8" borderId="18" xfId="0" applyNumberFormat="1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17" fontId="1" fillId="18" borderId="17" xfId="0" applyNumberFormat="1" applyFont="1" applyFill="1" applyBorder="1" applyAlignment="1">
      <alignment horizontal="center" vertical="center"/>
    </xf>
    <xf numFmtId="0" fontId="1" fillId="18" borderId="18" xfId="0" applyFont="1" applyFill="1" applyBorder="1" applyAlignment="1">
      <alignment horizontal="center" vertical="center"/>
    </xf>
    <xf numFmtId="0" fontId="1" fillId="18" borderId="19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/>
    </xf>
    <xf numFmtId="0" fontId="1" fillId="17" borderId="14" xfId="0" applyFont="1" applyFill="1" applyBorder="1" applyAlignment="1">
      <alignment horizontal="center"/>
    </xf>
    <xf numFmtId="0" fontId="1" fillId="17" borderId="13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35" fillId="6" borderId="0" xfId="0" applyFont="1" applyFill="1" applyAlignment="1">
      <alignment readingOrder="1"/>
    </xf>
    <xf numFmtId="0" fontId="35" fillId="6" borderId="0" xfId="0" applyFont="1" applyFill="1" applyAlignment="1">
      <alignment horizontal="left" readingOrder="1"/>
    </xf>
    <xf numFmtId="0" fontId="35" fillId="6" borderId="0" xfId="0" applyFont="1" applyFill="1" applyAlignment="1">
      <alignment horizontal="left" wrapText="1" readingOrder="1"/>
    </xf>
  </cellXfs>
  <cellStyles count="6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Hipervínculo" xfId="4" builtinId="8"/>
    <cellStyle name="Normal" xfId="0" builtinId="0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CC33"/>
      <rgbColor rgb="00C0C0C0"/>
      <rgbColor rgb="00808080"/>
      <rgbColor rgb="009999FF"/>
      <rgbColor rgb="00FF3333"/>
      <rgbColor rgb="00EEEEEE"/>
      <rgbColor rgb="00CCFFFF"/>
      <rgbColor rgb="00660066"/>
      <rgbColor rgb="00FF8080"/>
      <rgbColor rgb="000066CC"/>
      <rgbColor rgb="00CCCCFF"/>
      <rgbColor rgb="00000080"/>
      <rgbColor rgb="00FF00CC"/>
      <rgbColor rgb="00FFFF66"/>
      <rgbColor rgb="0000FFFF"/>
      <rgbColor rgb="00CC00CC"/>
      <rgbColor rgb="00800000"/>
      <rgbColor rgb="0000CC00"/>
      <rgbColor rgb="000000CC"/>
      <rgbColor rgb="0000CCFF"/>
      <rgbColor rgb="00CCFFFF"/>
      <rgbColor rgb="00CCFFCC"/>
      <rgbColor rgb="00FFFF99"/>
      <rgbColor rgb="0066FFFF"/>
      <rgbColor rgb="00FF66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009900"/>
      <rgbColor rgb="00003300"/>
      <rgbColor rgb="00333300"/>
      <rgbColor rgb="00993300"/>
      <rgbColor rgb="00993366"/>
      <rgbColor rgb="00333399"/>
      <rgbColor rgb="00333333"/>
    </indexedColors>
    <mruColors>
      <color rgb="FFB40027"/>
      <color rgb="FF00CCFF"/>
      <color rgb="FF0099FF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85"/>
  <sheetViews>
    <sheetView tabSelected="1" topLeftCell="B1" zoomScale="80" zoomScaleNormal="80" workbookViewId="0">
      <selection activeCell="F53" sqref="F53"/>
    </sheetView>
  </sheetViews>
  <sheetFormatPr baseColWidth="10" defaultColWidth="4" defaultRowHeight="12.75" customHeight="1" x14ac:dyDescent="0.25"/>
  <cols>
    <col min="1" max="1" width="5" style="1" customWidth="1"/>
    <col min="2" max="2" width="5" style="2" customWidth="1"/>
    <col min="3" max="3" width="6.140625" style="3" customWidth="1"/>
    <col min="4" max="4" width="20" style="4" customWidth="1"/>
    <col min="5" max="5" width="14.42578125" style="4" customWidth="1"/>
    <col min="6" max="6" width="21" style="5" customWidth="1"/>
    <col min="7" max="7" width="2.7109375" style="1" customWidth="1"/>
    <col min="8" max="10" width="3.28515625" style="1" customWidth="1"/>
    <col min="11" max="12" width="3.140625" customWidth="1"/>
    <col min="13" max="13" width="3.5703125" customWidth="1"/>
    <col min="14" max="14" width="3.85546875" customWidth="1"/>
    <col min="15" max="15" width="3.7109375" style="1" customWidth="1"/>
    <col min="16" max="16" width="3.28515625" style="1" customWidth="1"/>
    <col min="17" max="17" width="2.85546875" style="1" customWidth="1"/>
    <col min="18" max="18" width="3.7109375" style="1" customWidth="1"/>
    <col min="19" max="19" width="3.28515625" style="1" customWidth="1"/>
    <col min="20" max="21" width="3.42578125" style="1" customWidth="1"/>
    <col min="22" max="22" width="3.28515625" style="1" customWidth="1"/>
    <col min="23" max="23" width="3.140625" style="1" customWidth="1"/>
    <col min="24" max="24" width="3.28515625" style="1" customWidth="1"/>
    <col min="25" max="25" width="3.42578125" style="1" customWidth="1"/>
    <col min="26" max="26" width="3.28515625" style="6" customWidth="1"/>
    <col min="27" max="27" width="3.140625" style="6" customWidth="1"/>
    <col min="28" max="28" width="3.7109375" style="1" customWidth="1"/>
    <col min="29" max="29" width="3.28515625" style="1" customWidth="1"/>
    <col min="30" max="30" width="4.5703125" style="1" customWidth="1"/>
    <col min="31" max="31" width="3.5703125" style="1" customWidth="1"/>
    <col min="32" max="33" width="2.85546875" style="1" customWidth="1"/>
    <col min="34" max="34" width="3.140625" style="1" customWidth="1"/>
    <col min="35" max="35" width="6.42578125" style="1" customWidth="1"/>
    <col min="36" max="36" width="3.42578125" style="1" customWidth="1"/>
    <col min="37" max="40" width="3.42578125" style="155" customWidth="1"/>
    <col min="41" max="42" width="3.7109375" style="1" customWidth="1"/>
    <col min="43" max="43" width="4" style="1" customWidth="1"/>
    <col min="44" max="45" width="3.28515625" style="1" customWidth="1"/>
    <col min="46" max="48" width="3.7109375" style="1" customWidth="1"/>
    <col min="49" max="49" width="4.42578125" style="1" customWidth="1"/>
    <col min="50" max="50" width="5.85546875" style="1" customWidth="1"/>
    <col min="51" max="51" width="3.28515625" style="1" customWidth="1"/>
    <col min="52" max="52" width="3.42578125" style="1" customWidth="1"/>
    <col min="53" max="53" width="4.140625" style="1" customWidth="1"/>
    <col min="54" max="57" width="3.7109375" style="1" customWidth="1"/>
    <col min="58" max="58" width="4" style="1" customWidth="1"/>
    <col min="59" max="59" width="3.7109375" style="1" customWidth="1"/>
    <col min="60" max="60" width="3.5703125" style="1" customWidth="1"/>
    <col min="61" max="61" width="3.42578125" style="1" customWidth="1"/>
    <col min="62" max="62" width="4.28515625" style="1" customWidth="1"/>
    <col min="63" max="63" width="15.5703125" style="1" customWidth="1"/>
    <col min="64" max="64" width="16.140625" style="1" customWidth="1"/>
    <col min="65" max="65" width="6.140625" style="3" customWidth="1"/>
    <col min="66" max="66" width="3.42578125" style="1" customWidth="1"/>
    <col min="67" max="16384" width="4" style="1"/>
  </cols>
  <sheetData>
    <row r="1" spans="1:100" s="11" customFormat="1" ht="17.25" customHeight="1" x14ac:dyDescent="0.25">
      <c r="A1" s="1"/>
      <c r="B1" s="2"/>
      <c r="C1" s="7"/>
      <c r="D1" s="8" t="s">
        <v>314</v>
      </c>
      <c r="E1" s="9"/>
      <c r="K1"/>
      <c r="L1"/>
      <c r="N1"/>
      <c r="Z1" s="12"/>
      <c r="AA1" s="12"/>
      <c r="AK1" s="159"/>
      <c r="AL1" s="159"/>
      <c r="AM1" s="159"/>
      <c r="AN1" s="159"/>
      <c r="BM1" s="7"/>
    </row>
    <row r="2" spans="1:100" s="18" customFormat="1" ht="156" customHeight="1" thickBot="1" x14ac:dyDescent="0.25">
      <c r="A2" s="13" t="s">
        <v>0</v>
      </c>
      <c r="B2" s="14"/>
      <c r="C2" s="178" t="s">
        <v>309</v>
      </c>
      <c r="D2" s="15" t="s">
        <v>1</v>
      </c>
      <c r="E2" s="16"/>
      <c r="F2" s="17" t="s">
        <v>2</v>
      </c>
      <c r="G2" s="174"/>
      <c r="H2" s="174"/>
      <c r="I2" s="185"/>
      <c r="J2" s="174"/>
      <c r="K2" s="186" t="s">
        <v>339</v>
      </c>
      <c r="L2" s="166" t="s">
        <v>340</v>
      </c>
      <c r="M2" s="166" t="s">
        <v>356</v>
      </c>
      <c r="N2" s="186" t="s">
        <v>342</v>
      </c>
      <c r="O2" s="167" t="s">
        <v>342</v>
      </c>
      <c r="P2" s="167" t="s">
        <v>343</v>
      </c>
      <c r="Q2" s="181" t="s">
        <v>344</v>
      </c>
      <c r="R2" s="167" t="s">
        <v>357</v>
      </c>
      <c r="S2" s="168" t="s">
        <v>359</v>
      </c>
      <c r="T2" s="169" t="s">
        <v>360</v>
      </c>
      <c r="U2" s="169" t="s">
        <v>361</v>
      </c>
      <c r="V2" s="168" t="s">
        <v>362</v>
      </c>
      <c r="W2" s="168" t="s">
        <v>358</v>
      </c>
      <c r="X2" s="182" t="s">
        <v>363</v>
      </c>
      <c r="Y2" s="224" t="s">
        <v>365</v>
      </c>
      <c r="Z2" s="182" t="s">
        <v>366</v>
      </c>
      <c r="AA2" s="182" t="s">
        <v>364</v>
      </c>
      <c r="AB2" s="200" t="s">
        <v>367</v>
      </c>
      <c r="AC2" s="183" t="s">
        <v>368</v>
      </c>
      <c r="AD2" s="198" t="s">
        <v>345</v>
      </c>
      <c r="AE2" s="198" t="s">
        <v>369</v>
      </c>
      <c r="AF2" s="197"/>
      <c r="AG2" s="197"/>
      <c r="AH2" s="201"/>
      <c r="AI2" s="221" t="s">
        <v>346</v>
      </c>
      <c r="AJ2" s="202"/>
      <c r="AK2" s="177"/>
      <c r="AL2" s="177"/>
      <c r="AM2" s="215"/>
      <c r="AN2" s="215"/>
      <c r="AO2" s="187"/>
      <c r="AP2" s="187"/>
      <c r="AQ2" s="206"/>
      <c r="AR2" s="187"/>
      <c r="AS2" s="187"/>
      <c r="AT2" s="188"/>
      <c r="AU2" s="188"/>
      <c r="AV2" s="188"/>
      <c r="AW2" s="207"/>
      <c r="AX2" s="189" t="s">
        <v>347</v>
      </c>
      <c r="AY2" s="184"/>
      <c r="AZ2" s="184"/>
      <c r="BA2" s="184"/>
      <c r="BB2" s="190"/>
      <c r="BC2" s="190"/>
      <c r="BD2" s="190"/>
      <c r="BE2" s="190"/>
      <c r="BF2" s="191" t="s">
        <v>348</v>
      </c>
      <c r="BG2" s="194"/>
      <c r="BH2" s="211"/>
      <c r="BI2" s="212"/>
      <c r="BJ2" s="212"/>
      <c r="BK2" s="165"/>
      <c r="BM2" s="178"/>
    </row>
    <row r="3" spans="1:100" ht="13.5" customHeight="1" thickBot="1" x14ac:dyDescent="0.3">
      <c r="D3" s="179"/>
      <c r="G3" s="236"/>
      <c r="H3" s="237"/>
      <c r="I3" s="237"/>
      <c r="J3" s="238"/>
      <c r="K3" s="239" t="s">
        <v>328</v>
      </c>
      <c r="L3" s="240"/>
      <c r="M3" s="241"/>
      <c r="N3" s="241"/>
      <c r="O3" s="246" t="s">
        <v>329</v>
      </c>
      <c r="P3" s="247"/>
      <c r="Q3" s="247"/>
      <c r="R3" s="248"/>
      <c r="S3" s="242" t="s">
        <v>330</v>
      </c>
      <c r="T3" s="242"/>
      <c r="U3" s="242"/>
      <c r="V3" s="242"/>
      <c r="W3" s="242"/>
      <c r="X3" s="243" t="s">
        <v>331</v>
      </c>
      <c r="Y3" s="243"/>
      <c r="Z3" s="243"/>
      <c r="AA3" s="244"/>
      <c r="AB3" s="245" t="s">
        <v>327</v>
      </c>
      <c r="AC3" s="245"/>
      <c r="AD3" s="245"/>
      <c r="AE3" s="245"/>
      <c r="AF3" s="226" t="s">
        <v>332</v>
      </c>
      <c r="AG3" s="226"/>
      <c r="AH3" s="226"/>
      <c r="AI3" s="226"/>
      <c r="AJ3" s="227"/>
      <c r="AK3" s="214"/>
      <c r="AL3" s="216" t="s">
        <v>333</v>
      </c>
      <c r="AM3" s="216"/>
      <c r="AN3" s="216"/>
      <c r="AO3" s="228" t="s">
        <v>334</v>
      </c>
      <c r="AP3" s="229"/>
      <c r="AQ3" s="230"/>
      <c r="AR3" s="230"/>
      <c r="AS3" s="231"/>
      <c r="AT3" s="232" t="s">
        <v>338</v>
      </c>
      <c r="AU3" s="232"/>
      <c r="AV3" s="232"/>
      <c r="AW3" s="233"/>
      <c r="AX3" s="234" t="s">
        <v>335</v>
      </c>
      <c r="AY3" s="234"/>
      <c r="AZ3" s="235"/>
      <c r="BA3" s="235"/>
      <c r="BB3" s="175" t="s">
        <v>336</v>
      </c>
      <c r="BC3" s="176"/>
      <c r="BD3" s="176"/>
      <c r="BE3" s="176"/>
      <c r="BF3" s="176"/>
      <c r="BG3" s="208" t="s">
        <v>337</v>
      </c>
      <c r="BH3" s="213"/>
      <c r="BI3" s="213"/>
      <c r="BJ3" s="213"/>
    </row>
    <row r="4" spans="1:100" ht="13.5" customHeight="1" x14ac:dyDescent="0.25">
      <c r="B4" s="19" t="s">
        <v>3</v>
      </c>
      <c r="C4" s="20" t="s">
        <v>4</v>
      </c>
      <c r="D4" s="21" t="s">
        <v>5</v>
      </c>
      <c r="E4" s="21" t="s">
        <v>6</v>
      </c>
      <c r="F4" s="22" t="s">
        <v>7</v>
      </c>
      <c r="G4" s="157"/>
      <c r="H4" s="157"/>
      <c r="I4" s="157"/>
      <c r="J4" s="157"/>
      <c r="K4" s="173">
        <v>5</v>
      </c>
      <c r="L4" s="173">
        <v>12</v>
      </c>
      <c r="M4" s="173">
        <v>19</v>
      </c>
      <c r="N4" s="173">
        <v>26</v>
      </c>
      <c r="O4" s="156">
        <v>2</v>
      </c>
      <c r="P4" s="156">
        <v>9</v>
      </c>
      <c r="Q4" s="156">
        <v>16</v>
      </c>
      <c r="R4" s="156">
        <v>23</v>
      </c>
      <c r="S4" s="156">
        <v>2</v>
      </c>
      <c r="T4" s="156">
        <v>9</v>
      </c>
      <c r="U4" s="156">
        <v>16</v>
      </c>
      <c r="V4" s="23">
        <v>23</v>
      </c>
      <c r="W4" s="156">
        <v>30</v>
      </c>
      <c r="X4" s="156">
        <v>6</v>
      </c>
      <c r="Y4" s="220" t="s">
        <v>349</v>
      </c>
      <c r="Z4" s="23">
        <v>20</v>
      </c>
      <c r="AA4" s="156">
        <v>27</v>
      </c>
      <c r="AB4" s="156">
        <v>4</v>
      </c>
      <c r="AC4" s="156">
        <v>11</v>
      </c>
      <c r="AD4" s="156" t="s">
        <v>350</v>
      </c>
      <c r="AE4" s="156">
        <v>25</v>
      </c>
      <c r="AF4" s="156">
        <v>1</v>
      </c>
      <c r="AG4" s="156">
        <v>8</v>
      </c>
      <c r="AH4" s="156">
        <v>15</v>
      </c>
      <c r="AI4" s="156" t="s">
        <v>351</v>
      </c>
      <c r="AJ4" s="156">
        <v>29</v>
      </c>
      <c r="AK4" s="172">
        <v>6</v>
      </c>
      <c r="AL4" s="172">
        <v>13</v>
      </c>
      <c r="AM4" s="172">
        <v>20</v>
      </c>
      <c r="AN4" s="172">
        <v>27</v>
      </c>
      <c r="AO4" s="156">
        <v>3</v>
      </c>
      <c r="AP4" s="156">
        <v>10</v>
      </c>
      <c r="AQ4" s="156">
        <v>17</v>
      </c>
      <c r="AR4" s="156">
        <v>24</v>
      </c>
      <c r="AS4" s="156">
        <v>31</v>
      </c>
      <c r="AT4" s="156">
        <v>7</v>
      </c>
      <c r="AU4" s="156">
        <v>14</v>
      </c>
      <c r="AV4" s="156">
        <v>21</v>
      </c>
      <c r="AW4" s="156">
        <v>28</v>
      </c>
      <c r="AX4" s="156" t="s">
        <v>352</v>
      </c>
      <c r="AY4" s="156">
        <v>12</v>
      </c>
      <c r="AZ4" s="156">
        <v>19</v>
      </c>
      <c r="BA4" s="156">
        <v>26</v>
      </c>
      <c r="BB4" s="157">
        <v>2</v>
      </c>
      <c r="BC4" s="157">
        <v>9</v>
      </c>
      <c r="BD4" s="157">
        <v>16</v>
      </c>
      <c r="BE4" s="157">
        <v>23</v>
      </c>
      <c r="BF4" s="157">
        <v>30</v>
      </c>
      <c r="BG4" s="193">
        <v>7</v>
      </c>
      <c r="BH4" s="193">
        <v>14</v>
      </c>
      <c r="BI4" s="192">
        <v>21</v>
      </c>
      <c r="BJ4" s="192">
        <v>28</v>
      </c>
      <c r="BK4" s="24"/>
      <c r="BL4" s="24"/>
      <c r="BM4" s="20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</row>
    <row r="5" spans="1:100" s="25" customFormat="1" ht="11.25" customHeight="1" x14ac:dyDescent="0.25">
      <c r="A5" s="1" t="s">
        <v>8</v>
      </c>
      <c r="B5" s="2">
        <v>2008</v>
      </c>
      <c r="C5" s="4">
        <f t="shared" ref="C5:C34" si="0">+SUM(G5:BJ5)</f>
        <v>8</v>
      </c>
      <c r="D5" s="218" t="s">
        <v>341</v>
      </c>
      <c r="E5" s="218" t="s">
        <v>12</v>
      </c>
      <c r="F5" s="27" t="str">
        <f t="shared" ref="F5:F33" si="1">IF(C5=0,"",IF(C5&lt;=5,$D$65,IF(C5&lt;=10,$D$66,IF(C5&lt;=15,$D$67,IF(C5&lt;=20,$D$68,IF(C5&lt;=25,$D$69,IF(C5&lt;=30,$D$70,IF(C5&lt;=35,$D$71,$D$72))))))))</f>
        <v>Globetroter</v>
      </c>
      <c r="G5" s="29"/>
      <c r="H5" s="29"/>
      <c r="I5" s="29"/>
      <c r="J5" s="29"/>
      <c r="K5" s="29">
        <v>1</v>
      </c>
      <c r="L5" s="29">
        <v>1</v>
      </c>
      <c r="M5" s="29">
        <v>1</v>
      </c>
      <c r="N5" s="29"/>
      <c r="O5" s="29"/>
      <c r="P5" s="29"/>
      <c r="Q5" s="29"/>
      <c r="R5" s="29">
        <v>1</v>
      </c>
      <c r="S5" s="29">
        <v>1</v>
      </c>
      <c r="T5" s="29">
        <v>1</v>
      </c>
      <c r="U5" s="29"/>
      <c r="V5" s="29"/>
      <c r="W5" s="29">
        <v>1</v>
      </c>
      <c r="X5" s="29">
        <v>1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158"/>
      <c r="AL5" s="158"/>
      <c r="AM5" s="158"/>
      <c r="AN5" s="158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1" t="str">
        <f t="shared" ref="BK5:BL10" si="2">+D5</f>
        <v>Alba Villena  *****</v>
      </c>
      <c r="BL5" s="1" t="str">
        <f t="shared" si="2"/>
        <v>Francisco</v>
      </c>
      <c r="BM5" s="4">
        <f t="shared" ref="BM5:BM34" si="3">+SUM(G5:BJ5)</f>
        <v>8</v>
      </c>
    </row>
    <row r="6" spans="1:100" s="25" customFormat="1" ht="11.25" customHeight="1" x14ac:dyDescent="0.25">
      <c r="A6" s="1" t="s">
        <v>11</v>
      </c>
      <c r="B6" s="2">
        <v>2013</v>
      </c>
      <c r="C6" s="4">
        <f t="shared" si="0"/>
        <v>0</v>
      </c>
      <c r="D6" s="199" t="s">
        <v>14</v>
      </c>
      <c r="E6" s="199" t="s">
        <v>15</v>
      </c>
      <c r="F6" s="26" t="str">
        <f t="shared" si="1"/>
        <v/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158"/>
      <c r="AL6" s="158"/>
      <c r="AM6" s="158"/>
      <c r="AN6" s="158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05" t="str">
        <f t="shared" si="2"/>
        <v>Acosta Abuin</v>
      </c>
      <c r="BL6" s="205" t="str">
        <f t="shared" si="2"/>
        <v>Juan Pablo</v>
      </c>
      <c r="BM6" s="4">
        <f t="shared" si="3"/>
        <v>0</v>
      </c>
    </row>
    <row r="7" spans="1:100" s="25" customFormat="1" ht="11.25" customHeight="1" x14ac:dyDescent="0.25">
      <c r="A7" s="1" t="s">
        <v>13</v>
      </c>
      <c r="B7" s="2">
        <v>2017</v>
      </c>
      <c r="C7" s="4">
        <f t="shared" si="0"/>
        <v>0</v>
      </c>
      <c r="D7" s="199" t="s">
        <v>17</v>
      </c>
      <c r="E7" s="199" t="s">
        <v>18</v>
      </c>
      <c r="F7" s="27" t="str">
        <f t="shared" si="1"/>
        <v/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158"/>
      <c r="AL7" s="158"/>
      <c r="AM7" s="158"/>
      <c r="AN7" s="158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05" t="str">
        <f t="shared" si="2"/>
        <v>Aranda Bravo</v>
      </c>
      <c r="BL7" s="205" t="str">
        <f t="shared" si="2"/>
        <v>Francisco Manuel</v>
      </c>
      <c r="BM7" s="4">
        <f t="shared" si="3"/>
        <v>0</v>
      </c>
    </row>
    <row r="8" spans="1:100" s="25" customFormat="1" ht="12" customHeight="1" x14ac:dyDescent="0.25">
      <c r="A8" s="1" t="s">
        <v>16</v>
      </c>
      <c r="B8" s="2">
        <v>2018</v>
      </c>
      <c r="C8" s="4">
        <f t="shared" si="0"/>
        <v>0</v>
      </c>
      <c r="D8" s="203" t="s">
        <v>20</v>
      </c>
      <c r="E8" s="199" t="s">
        <v>21</v>
      </c>
      <c r="F8" s="27" t="str">
        <f t="shared" si="1"/>
        <v/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158"/>
      <c r="AL8" s="158"/>
      <c r="AM8" s="158"/>
      <c r="AN8" s="158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05" t="str">
        <f t="shared" si="2"/>
        <v>Arenas Jurado</v>
      </c>
      <c r="BL8" s="205" t="str">
        <f t="shared" si="2"/>
        <v>Sergio</v>
      </c>
      <c r="BM8" s="4">
        <f t="shared" si="3"/>
        <v>0</v>
      </c>
    </row>
    <row r="9" spans="1:100" ht="13.5" customHeight="1" x14ac:dyDescent="0.25">
      <c r="A9" s="1" t="s">
        <v>19</v>
      </c>
      <c r="B9" s="170">
        <v>2004</v>
      </c>
      <c r="C9" s="4">
        <f t="shared" si="0"/>
        <v>0</v>
      </c>
      <c r="D9" s="204" t="s">
        <v>23</v>
      </c>
      <c r="E9" s="204" t="s">
        <v>24</v>
      </c>
      <c r="F9" s="27" t="str">
        <f t="shared" si="1"/>
        <v/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158"/>
      <c r="AL9" s="158"/>
      <c r="AM9" s="158"/>
      <c r="AN9" s="158"/>
      <c r="AO9" s="29"/>
      <c r="AP9" s="29"/>
      <c r="AQ9" s="29"/>
      <c r="AR9" s="29"/>
      <c r="AS9" s="29"/>
      <c r="AT9" s="29"/>
      <c r="AU9" s="29"/>
      <c r="AV9" s="29"/>
      <c r="AW9" s="29"/>
      <c r="AX9" s="164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05" t="str">
        <f t="shared" si="2"/>
        <v>Barranco García</v>
      </c>
      <c r="BL9" s="205" t="str">
        <f t="shared" si="2"/>
        <v>Miguel Angel</v>
      </c>
      <c r="BM9" s="4">
        <f t="shared" si="3"/>
        <v>0</v>
      </c>
    </row>
    <row r="10" spans="1:100" ht="11.25" customHeight="1" x14ac:dyDescent="0.25">
      <c r="A10" s="1" t="s">
        <v>22</v>
      </c>
      <c r="B10" s="2">
        <v>2018</v>
      </c>
      <c r="C10" s="4">
        <f t="shared" si="0"/>
        <v>0</v>
      </c>
      <c r="D10" s="204" t="s">
        <v>26</v>
      </c>
      <c r="E10" s="204" t="s">
        <v>27</v>
      </c>
      <c r="F10" s="27" t="str">
        <f t="shared" si="1"/>
        <v/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25"/>
      <c r="AC10" s="29"/>
      <c r="AD10" s="29"/>
      <c r="AE10" s="29"/>
      <c r="AF10" s="29"/>
      <c r="AG10" s="29"/>
      <c r="AH10" s="29"/>
      <c r="AI10" s="29"/>
      <c r="AJ10" s="29"/>
      <c r="AK10" s="158"/>
      <c r="AL10" s="158"/>
      <c r="AM10" s="158"/>
      <c r="AN10" s="158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10"/>
      <c r="BH10" s="29"/>
      <c r="BI10" s="29"/>
      <c r="BJ10" s="29"/>
      <c r="BK10" s="205" t="str">
        <f t="shared" si="2"/>
        <v>Bermudez Morales</v>
      </c>
      <c r="BL10" s="205" t="str">
        <f t="shared" si="2"/>
        <v>Jose Manuel</v>
      </c>
      <c r="BM10" s="4">
        <f t="shared" si="3"/>
        <v>0</v>
      </c>
    </row>
    <row r="11" spans="1:100" ht="12" customHeight="1" x14ac:dyDescent="0.25">
      <c r="A11" s="1" t="s">
        <v>25</v>
      </c>
      <c r="B11" s="2">
        <v>2009</v>
      </c>
      <c r="C11" s="4">
        <f t="shared" si="0"/>
        <v>1</v>
      </c>
      <c r="D11" s="204" t="s">
        <v>30</v>
      </c>
      <c r="E11" s="204" t="s">
        <v>28</v>
      </c>
      <c r="F11" s="195" t="str">
        <f t="shared" si="1"/>
        <v>Globero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>
        <v>1</v>
      </c>
      <c r="T11" s="29"/>
      <c r="U11" s="29"/>
      <c r="V11" s="29"/>
      <c r="W11" s="29"/>
      <c r="X11" s="29"/>
      <c r="Y11" s="31"/>
      <c r="Z11" s="31"/>
      <c r="AA11" s="31"/>
      <c r="AB11" s="29"/>
      <c r="AC11" s="29"/>
      <c r="AD11" s="29"/>
      <c r="AE11" s="29"/>
      <c r="AF11" s="29"/>
      <c r="AG11" s="29"/>
      <c r="AH11" s="29"/>
      <c r="AI11" s="29"/>
      <c r="AJ11" s="29"/>
      <c r="AK11" s="158"/>
      <c r="AL11" s="158"/>
      <c r="AM11" s="158"/>
      <c r="AN11" s="158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32"/>
      <c r="BC11" s="32"/>
      <c r="BD11" s="32"/>
      <c r="BE11" s="32"/>
      <c r="BF11" s="29"/>
      <c r="BG11" s="209"/>
      <c r="BH11" s="29"/>
      <c r="BI11" s="29"/>
      <c r="BJ11" s="29"/>
      <c r="BK11" s="205" t="s">
        <v>312</v>
      </c>
      <c r="BL11" s="205" t="s">
        <v>28</v>
      </c>
      <c r="BM11" s="4">
        <f t="shared" si="3"/>
        <v>1</v>
      </c>
    </row>
    <row r="12" spans="1:100" ht="12" customHeight="1" x14ac:dyDescent="0.25">
      <c r="A12" s="1" t="s">
        <v>316</v>
      </c>
      <c r="B12" s="2">
        <v>2024</v>
      </c>
      <c r="C12" s="4">
        <f t="shared" si="0"/>
        <v>0</v>
      </c>
      <c r="D12" s="204" t="s">
        <v>323</v>
      </c>
      <c r="E12" s="204" t="s">
        <v>322</v>
      </c>
      <c r="F12" s="195" t="str">
        <f t="shared" si="1"/>
        <v/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1"/>
      <c r="Z12" s="219"/>
      <c r="AA12" s="31"/>
      <c r="AB12" s="29"/>
      <c r="AC12" s="29"/>
      <c r="AD12" s="29"/>
      <c r="AE12" s="29"/>
      <c r="AF12" s="29"/>
      <c r="AG12" s="29"/>
      <c r="AH12" s="29"/>
      <c r="AI12" s="29"/>
      <c r="AJ12" s="29"/>
      <c r="AK12" s="158"/>
      <c r="AL12" s="158"/>
      <c r="AM12" s="158"/>
      <c r="AN12" s="158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32"/>
      <c r="BC12" s="32"/>
      <c r="BD12" s="32"/>
      <c r="BE12" s="32"/>
      <c r="BF12" s="29"/>
      <c r="BG12" s="29"/>
      <c r="BH12" s="29"/>
      <c r="BI12" s="29"/>
      <c r="BJ12" s="29"/>
      <c r="BK12" s="205" t="s">
        <v>323</v>
      </c>
      <c r="BL12" s="205" t="s">
        <v>322</v>
      </c>
      <c r="BM12" s="4">
        <f t="shared" si="3"/>
        <v>0</v>
      </c>
    </row>
    <row r="13" spans="1:100" ht="11.25" customHeight="1" x14ac:dyDescent="0.25">
      <c r="A13" s="1" t="s">
        <v>29</v>
      </c>
      <c r="B13" s="2">
        <v>2017</v>
      </c>
      <c r="C13" s="4">
        <f t="shared" si="0"/>
        <v>1</v>
      </c>
      <c r="D13" s="33" t="s">
        <v>313</v>
      </c>
      <c r="E13" s="33" t="s">
        <v>12</v>
      </c>
      <c r="F13" s="27" t="str">
        <f t="shared" si="1"/>
        <v>Globero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>
        <v>1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158"/>
      <c r="AL13" s="158"/>
      <c r="AM13" s="158"/>
      <c r="AN13" s="158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05" t="str">
        <f t="shared" ref="BK13:BL17" si="4">+D13</f>
        <v>Ceballos Gallardo*</v>
      </c>
      <c r="BL13" s="205" t="str">
        <f t="shared" si="4"/>
        <v>Francisco</v>
      </c>
      <c r="BM13" s="4">
        <f t="shared" si="3"/>
        <v>1</v>
      </c>
    </row>
    <row r="14" spans="1:100" ht="11.25" customHeight="1" x14ac:dyDescent="0.25">
      <c r="A14" s="1" t="s">
        <v>31</v>
      </c>
      <c r="B14" s="2">
        <v>2014</v>
      </c>
      <c r="C14" s="4">
        <f t="shared" si="0"/>
        <v>0</v>
      </c>
      <c r="D14" s="204" t="s">
        <v>38</v>
      </c>
      <c r="E14" s="204" t="s">
        <v>39</v>
      </c>
      <c r="F14" s="26" t="str">
        <f t="shared" si="1"/>
        <v/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158"/>
      <c r="AL14" s="158"/>
      <c r="AM14" s="158"/>
      <c r="AN14" s="158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05" t="str">
        <f t="shared" si="4"/>
        <v>Cobo Gallardo</v>
      </c>
      <c r="BL14" s="205" t="str">
        <f t="shared" si="4"/>
        <v xml:space="preserve">Fernando   </v>
      </c>
      <c r="BM14" s="4">
        <f t="shared" si="3"/>
        <v>0</v>
      </c>
    </row>
    <row r="15" spans="1:100" ht="11.25" customHeight="1" x14ac:dyDescent="0.25">
      <c r="A15" s="1" t="s">
        <v>33</v>
      </c>
      <c r="B15" s="2">
        <v>2014</v>
      </c>
      <c r="C15" s="4">
        <f t="shared" si="0"/>
        <v>5</v>
      </c>
      <c r="D15" s="33" t="s">
        <v>355</v>
      </c>
      <c r="E15" s="33" t="s">
        <v>321</v>
      </c>
      <c r="F15" s="27" t="str">
        <f t="shared" si="1"/>
        <v>Globero</v>
      </c>
      <c r="G15" s="29"/>
      <c r="H15" s="29"/>
      <c r="I15" s="29"/>
      <c r="J15" s="29"/>
      <c r="K15" s="29"/>
      <c r="L15" s="29"/>
      <c r="M15" s="29"/>
      <c r="N15" s="29"/>
      <c r="O15" s="29"/>
      <c r="P15" s="29">
        <v>1</v>
      </c>
      <c r="Q15" s="29">
        <v>1</v>
      </c>
      <c r="R15" s="29"/>
      <c r="S15" s="29">
        <v>1</v>
      </c>
      <c r="T15" s="29"/>
      <c r="U15" s="29">
        <v>1</v>
      </c>
      <c r="V15" s="29"/>
      <c r="W15" s="29"/>
      <c r="X15" s="29">
        <v>1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158"/>
      <c r="AL15" s="158"/>
      <c r="AM15" s="158"/>
      <c r="AN15" s="158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05" t="str">
        <f t="shared" si="4"/>
        <v>Conde Zuheros **</v>
      </c>
      <c r="BL15" s="205" t="str">
        <f t="shared" si="4"/>
        <v>Jose  Aª</v>
      </c>
      <c r="BM15" s="4">
        <f t="shared" si="3"/>
        <v>5</v>
      </c>
    </row>
    <row r="16" spans="1:100" ht="11.25" customHeight="1" x14ac:dyDescent="0.25">
      <c r="A16" s="1" t="s">
        <v>35</v>
      </c>
      <c r="B16" s="2">
        <v>2021</v>
      </c>
      <c r="C16" s="4">
        <f t="shared" si="0"/>
        <v>1</v>
      </c>
      <c r="D16" s="33" t="s">
        <v>305</v>
      </c>
      <c r="E16" s="33" t="s">
        <v>306</v>
      </c>
      <c r="F16" s="26" t="str">
        <f t="shared" si="1"/>
        <v>Globero</v>
      </c>
      <c r="G16" s="29"/>
      <c r="H16" s="29"/>
      <c r="I16" s="29"/>
      <c r="J16" s="29"/>
      <c r="K16" s="29"/>
      <c r="L16" s="29"/>
      <c r="M16" s="29"/>
      <c r="N16" s="29"/>
      <c r="O16" s="29"/>
      <c r="P16" s="29">
        <v>1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158"/>
      <c r="AL16" s="158"/>
      <c r="AM16" s="158"/>
      <c r="AN16" s="158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05" t="str">
        <f t="shared" si="4"/>
        <v>Conde Flores</v>
      </c>
      <c r="BL16" s="205" t="str">
        <f t="shared" si="4"/>
        <v>Jose  Manuel</v>
      </c>
      <c r="BM16" s="4">
        <f t="shared" si="3"/>
        <v>1</v>
      </c>
    </row>
    <row r="17" spans="1:65" ht="11.25" customHeight="1" x14ac:dyDescent="0.25">
      <c r="A17" s="1" t="s">
        <v>37</v>
      </c>
      <c r="B17" s="2">
        <v>2016</v>
      </c>
      <c r="C17" s="4">
        <f t="shared" si="0"/>
        <v>0</v>
      </c>
      <c r="D17" s="204" t="s">
        <v>43</v>
      </c>
      <c r="E17" s="204" t="s">
        <v>44</v>
      </c>
      <c r="F17" s="196" t="str">
        <f t="shared" si="1"/>
        <v/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158"/>
      <c r="AL17" s="158"/>
      <c r="AM17" s="158"/>
      <c r="AN17" s="158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05" t="str">
        <f t="shared" si="4"/>
        <v>Contreras Vallejo</v>
      </c>
      <c r="BL17" s="205" t="str">
        <f t="shared" si="4"/>
        <v>Antonio</v>
      </c>
      <c r="BM17" s="4">
        <f t="shared" si="3"/>
        <v>0</v>
      </c>
    </row>
    <row r="18" spans="1:65" ht="11.25" customHeight="1" x14ac:dyDescent="0.25">
      <c r="A18" s="1" t="s">
        <v>40</v>
      </c>
      <c r="B18" s="2">
        <v>2014</v>
      </c>
      <c r="C18" s="4">
        <f t="shared" si="0"/>
        <v>1</v>
      </c>
      <c r="D18" s="33" t="s">
        <v>46</v>
      </c>
      <c r="E18" s="33" t="s">
        <v>320</v>
      </c>
      <c r="F18" s="27" t="str">
        <f t="shared" si="1"/>
        <v>Globero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>
        <v>1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158"/>
      <c r="AL18" s="158"/>
      <c r="AM18" s="158"/>
      <c r="AN18" s="158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05" t="s">
        <v>308</v>
      </c>
      <c r="BL18" s="205" t="str">
        <f t="shared" ref="BL18:BL39" si="5">+E18</f>
        <v>Jose Aª.</v>
      </c>
      <c r="BM18" s="4">
        <f t="shared" si="3"/>
        <v>1</v>
      </c>
    </row>
    <row r="19" spans="1:65" ht="11.25" customHeight="1" x14ac:dyDescent="0.25">
      <c r="A19" s="1" t="s">
        <v>42</v>
      </c>
      <c r="B19" s="2">
        <v>2019</v>
      </c>
      <c r="C19" s="4">
        <f t="shared" si="0"/>
        <v>0</v>
      </c>
      <c r="D19" s="204" t="s">
        <v>294</v>
      </c>
      <c r="E19" s="204" t="s">
        <v>292</v>
      </c>
      <c r="F19" s="27" t="str">
        <f t="shared" si="1"/>
        <v/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158"/>
      <c r="AL19" s="158"/>
      <c r="AM19" s="158"/>
      <c r="AN19" s="158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05" t="str">
        <f t="shared" ref="BK19:BK23" si="6">+D19</f>
        <v>De la Torre Villaverde</v>
      </c>
      <c r="BL19" s="205" t="str">
        <f t="shared" si="5"/>
        <v>Joaquin</v>
      </c>
      <c r="BM19" s="4">
        <f t="shared" si="3"/>
        <v>0</v>
      </c>
    </row>
    <row r="20" spans="1:65" ht="11.25" customHeight="1" x14ac:dyDescent="0.25">
      <c r="A20" s="1" t="s">
        <v>45</v>
      </c>
      <c r="B20" s="2">
        <v>2004</v>
      </c>
      <c r="C20" s="4">
        <f t="shared" si="0"/>
        <v>3</v>
      </c>
      <c r="D20" s="33" t="s">
        <v>304</v>
      </c>
      <c r="E20" s="33" t="s">
        <v>291</v>
      </c>
      <c r="F20" s="26" t="str">
        <f t="shared" si="1"/>
        <v>Globero</v>
      </c>
      <c r="G20" s="29"/>
      <c r="H20" s="29"/>
      <c r="I20" s="29"/>
      <c r="J20" s="29"/>
      <c r="K20" s="29"/>
      <c r="L20" s="29">
        <v>1</v>
      </c>
      <c r="M20" s="29"/>
      <c r="N20" s="29"/>
      <c r="O20" s="29"/>
      <c r="P20" s="29"/>
      <c r="Q20" s="29">
        <v>1</v>
      </c>
      <c r="R20" s="29"/>
      <c r="S20" s="29"/>
      <c r="T20" s="29">
        <v>1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158"/>
      <c r="AL20" s="158"/>
      <c r="AM20" s="158"/>
      <c r="AN20" s="158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05" t="str">
        <f t="shared" si="6"/>
        <v>Diaz Castro</v>
      </c>
      <c r="BL20" s="205" t="str">
        <f t="shared" si="5"/>
        <v>Jesus</v>
      </c>
      <c r="BM20" s="4">
        <f t="shared" si="3"/>
        <v>3</v>
      </c>
    </row>
    <row r="21" spans="1:65" ht="11.25" customHeight="1" x14ac:dyDescent="0.25">
      <c r="A21" s="1" t="s">
        <v>47</v>
      </c>
      <c r="B21" s="2">
        <v>2015</v>
      </c>
      <c r="C21" s="4">
        <f t="shared" si="0"/>
        <v>0</v>
      </c>
      <c r="D21" s="204" t="s">
        <v>50</v>
      </c>
      <c r="E21" s="204" t="s">
        <v>44</v>
      </c>
      <c r="F21" s="26" t="str">
        <f t="shared" si="1"/>
        <v/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158"/>
      <c r="AL21" s="158"/>
      <c r="AM21" s="158"/>
      <c r="AN21" s="158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05" t="str">
        <f t="shared" si="6"/>
        <v>Flores Pareja</v>
      </c>
      <c r="BL21" s="205" t="str">
        <f t="shared" si="5"/>
        <v>Antonio</v>
      </c>
      <c r="BM21" s="4">
        <f t="shared" si="3"/>
        <v>0</v>
      </c>
    </row>
    <row r="22" spans="1:65" ht="12" customHeight="1" x14ac:dyDescent="0.25">
      <c r="A22" s="1" t="s">
        <v>49</v>
      </c>
      <c r="B22" s="2">
        <v>2004</v>
      </c>
      <c r="C22" s="4">
        <f t="shared" si="0"/>
        <v>0</v>
      </c>
      <c r="D22" s="204" t="s">
        <v>52</v>
      </c>
      <c r="E22" s="204" t="s">
        <v>53</v>
      </c>
      <c r="F22" s="149" t="str">
        <f t="shared" si="1"/>
        <v/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158"/>
      <c r="AL22" s="158"/>
      <c r="AM22" s="158"/>
      <c r="AN22" s="158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05" t="str">
        <f t="shared" si="6"/>
        <v>García López</v>
      </c>
      <c r="BL22" s="205" t="str">
        <f t="shared" si="5"/>
        <v>David</v>
      </c>
      <c r="BM22" s="4">
        <f t="shared" si="3"/>
        <v>0</v>
      </c>
    </row>
    <row r="23" spans="1:65" ht="11.25" customHeight="1" x14ac:dyDescent="0.25">
      <c r="A23" s="1" t="s">
        <v>51</v>
      </c>
      <c r="B23" s="2">
        <v>2008</v>
      </c>
      <c r="C23" s="4">
        <f t="shared" si="0"/>
        <v>0</v>
      </c>
      <c r="D23" s="204" t="s">
        <v>57</v>
      </c>
      <c r="E23" s="204" t="s">
        <v>39</v>
      </c>
      <c r="F23" s="27" t="str">
        <f t="shared" si="1"/>
        <v/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158"/>
      <c r="AL23" s="158"/>
      <c r="AM23" s="158"/>
      <c r="AN23" s="158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05" t="str">
        <f t="shared" si="6"/>
        <v>Gómez Heredia</v>
      </c>
      <c r="BL23" s="205" t="str">
        <f t="shared" si="5"/>
        <v xml:space="preserve">Fernando   </v>
      </c>
      <c r="BM23" s="4">
        <f t="shared" si="3"/>
        <v>0</v>
      </c>
    </row>
    <row r="24" spans="1:65" ht="11.25" customHeight="1" x14ac:dyDescent="0.25">
      <c r="A24" s="1" t="s">
        <v>54</v>
      </c>
      <c r="B24" s="2">
        <v>2018</v>
      </c>
      <c r="C24" s="4">
        <f t="shared" si="0"/>
        <v>1</v>
      </c>
      <c r="D24" s="33" t="s">
        <v>59</v>
      </c>
      <c r="E24" s="33" t="s">
        <v>60</v>
      </c>
      <c r="F24" s="26" t="str">
        <f t="shared" si="1"/>
        <v>Globero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>
        <v>1</v>
      </c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158"/>
      <c r="AL24" s="158"/>
      <c r="AM24" s="158"/>
      <c r="AN24" s="158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05" t="s">
        <v>59</v>
      </c>
      <c r="BL24" s="205" t="str">
        <f t="shared" si="5"/>
        <v>Carmelo</v>
      </c>
      <c r="BM24" s="4">
        <f t="shared" si="3"/>
        <v>1</v>
      </c>
    </row>
    <row r="25" spans="1:65" ht="11.25" customHeight="1" x14ac:dyDescent="0.25">
      <c r="A25" s="1" t="s">
        <v>56</v>
      </c>
      <c r="B25" s="2">
        <v>2023</v>
      </c>
      <c r="C25" s="4">
        <f t="shared" si="0"/>
        <v>0</v>
      </c>
      <c r="D25" s="204" t="s">
        <v>310</v>
      </c>
      <c r="E25" s="204" t="s">
        <v>311</v>
      </c>
      <c r="F25" s="26" t="str">
        <f t="shared" si="1"/>
        <v/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158"/>
      <c r="AL25" s="158"/>
      <c r="AM25" s="158"/>
      <c r="AN25" s="158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05" t="str">
        <f t="shared" ref="BK25:BK41" si="7">+D25</f>
        <v>Gonzalez  Sanchez</v>
      </c>
      <c r="BL25" s="205" t="str">
        <f t="shared" si="5"/>
        <v>Juan Jesus</v>
      </c>
      <c r="BM25" s="4">
        <f t="shared" si="3"/>
        <v>0</v>
      </c>
    </row>
    <row r="26" spans="1:65" ht="11.25" customHeight="1" x14ac:dyDescent="0.25">
      <c r="A26" s="1" t="s">
        <v>58</v>
      </c>
      <c r="B26" s="2">
        <v>2004</v>
      </c>
      <c r="C26" s="4">
        <f t="shared" si="0"/>
        <v>6</v>
      </c>
      <c r="D26" s="33" t="s">
        <v>63</v>
      </c>
      <c r="E26" s="33" t="s">
        <v>64</v>
      </c>
      <c r="F26" s="149" t="str">
        <f t="shared" si="1"/>
        <v>Globetroter</v>
      </c>
      <c r="G26" s="29"/>
      <c r="H26" s="29"/>
      <c r="I26" s="29"/>
      <c r="J26" s="29"/>
      <c r="K26" s="29">
        <v>1</v>
      </c>
      <c r="L26" s="29"/>
      <c r="M26" s="29"/>
      <c r="N26" s="29"/>
      <c r="O26" s="31"/>
      <c r="P26" s="31"/>
      <c r="Q26" s="29"/>
      <c r="R26" s="29">
        <v>1</v>
      </c>
      <c r="S26" s="31"/>
      <c r="T26" s="29">
        <v>1</v>
      </c>
      <c r="U26" s="29">
        <v>1</v>
      </c>
      <c r="V26" s="29">
        <v>1</v>
      </c>
      <c r="W26" s="29"/>
      <c r="X26" s="29">
        <v>1</v>
      </c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58"/>
      <c r="AL26" s="158"/>
      <c r="AM26" s="158"/>
      <c r="AN26" s="158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1" t="str">
        <f t="shared" si="7"/>
        <v>Herena Aranda  ******</v>
      </c>
      <c r="BL26" s="1" t="str">
        <f t="shared" si="5"/>
        <v>J.Manuel</v>
      </c>
      <c r="BM26" s="4">
        <f t="shared" si="3"/>
        <v>6</v>
      </c>
    </row>
    <row r="27" spans="1:65" ht="11.25" customHeight="1" x14ac:dyDescent="0.25">
      <c r="A27" s="1" t="s">
        <v>61</v>
      </c>
      <c r="B27" s="2">
        <v>2016</v>
      </c>
      <c r="C27" s="4">
        <f t="shared" si="0"/>
        <v>0</v>
      </c>
      <c r="D27" s="204" t="s">
        <v>67</v>
      </c>
      <c r="E27" s="204" t="s">
        <v>68</v>
      </c>
      <c r="F27" s="26" t="str">
        <f t="shared" si="1"/>
        <v/>
      </c>
      <c r="G27" s="29"/>
      <c r="H27" s="29"/>
      <c r="I27" s="29"/>
      <c r="J27" s="29"/>
      <c r="K27" s="29"/>
      <c r="L27" s="29"/>
      <c r="M27" s="29"/>
      <c r="N27" s="29"/>
      <c r="O27" s="31"/>
      <c r="P27" s="31"/>
      <c r="Q27" s="29"/>
      <c r="R27" s="29"/>
      <c r="S27" s="31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1"/>
      <c r="AK27" s="158"/>
      <c r="AL27" s="158"/>
      <c r="AM27" s="158"/>
      <c r="AN27" s="158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05" t="str">
        <f t="shared" si="7"/>
        <v>Jiménez Espartero</v>
      </c>
      <c r="BL27" s="205" t="str">
        <f t="shared" si="5"/>
        <v>Francisco Luis</v>
      </c>
      <c r="BM27" s="4">
        <f t="shared" si="3"/>
        <v>0</v>
      </c>
    </row>
    <row r="28" spans="1:65" ht="11.25" customHeight="1" x14ac:dyDescent="0.25">
      <c r="A28" s="1" t="s">
        <v>62</v>
      </c>
      <c r="B28" s="2">
        <v>2004</v>
      </c>
      <c r="C28" s="4">
        <f t="shared" si="0"/>
        <v>0</v>
      </c>
      <c r="D28" s="204" t="s">
        <v>70</v>
      </c>
      <c r="E28" s="204" t="s">
        <v>71</v>
      </c>
      <c r="F28" s="27" t="str">
        <f t="shared" si="1"/>
        <v/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158"/>
      <c r="AL28" s="158"/>
      <c r="AM28" s="158"/>
      <c r="AN28" s="158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05" t="str">
        <f t="shared" si="7"/>
        <v>Jiménez Molina</v>
      </c>
      <c r="BL28" s="205" t="str">
        <f t="shared" si="5"/>
        <v>Jerónimo</v>
      </c>
      <c r="BM28" s="4">
        <f t="shared" si="3"/>
        <v>0</v>
      </c>
    </row>
    <row r="29" spans="1:65" ht="11.25" customHeight="1" x14ac:dyDescent="0.25">
      <c r="A29" s="1" t="s">
        <v>65</v>
      </c>
      <c r="B29" s="2">
        <v>2017</v>
      </c>
      <c r="C29" s="4">
        <f t="shared" si="0"/>
        <v>0</v>
      </c>
      <c r="D29" s="204" t="s">
        <v>73</v>
      </c>
      <c r="E29" s="204" t="s">
        <v>44</v>
      </c>
      <c r="F29" s="27" t="str">
        <f t="shared" si="1"/>
        <v/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158"/>
      <c r="AL29" s="158"/>
      <c r="AM29" s="158"/>
      <c r="AN29" s="158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05" t="str">
        <f t="shared" si="7"/>
        <v>La Rosa Jimenez</v>
      </c>
      <c r="BL29" s="205" t="str">
        <f t="shared" si="5"/>
        <v>Antonio</v>
      </c>
      <c r="BM29" s="4">
        <f t="shared" si="3"/>
        <v>0</v>
      </c>
    </row>
    <row r="30" spans="1:65" ht="11.25" customHeight="1" x14ac:dyDescent="0.25">
      <c r="A30" s="1" t="s">
        <v>66</v>
      </c>
      <c r="B30" s="2">
        <v>2018</v>
      </c>
      <c r="C30" s="4">
        <f t="shared" si="0"/>
        <v>7</v>
      </c>
      <c r="D30" s="33" t="s">
        <v>290</v>
      </c>
      <c r="E30" s="33" t="s">
        <v>12</v>
      </c>
      <c r="F30" s="27" t="str">
        <f t="shared" si="1"/>
        <v>Globetroter</v>
      </c>
      <c r="G30" s="29"/>
      <c r="H30" s="29"/>
      <c r="I30" s="29"/>
      <c r="J30" s="29"/>
      <c r="K30" s="29">
        <v>1</v>
      </c>
      <c r="L30" s="29">
        <v>1</v>
      </c>
      <c r="M30" s="29"/>
      <c r="N30" s="29"/>
      <c r="O30" s="29"/>
      <c r="P30" s="29">
        <v>1</v>
      </c>
      <c r="Q30" s="29"/>
      <c r="R30" s="29"/>
      <c r="S30" s="29">
        <v>1</v>
      </c>
      <c r="T30" s="29">
        <v>1</v>
      </c>
      <c r="U30" s="29"/>
      <c r="V30" s="29">
        <v>1</v>
      </c>
      <c r="W30" s="29">
        <v>1</v>
      </c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158"/>
      <c r="AL30" s="158"/>
      <c r="AM30" s="158"/>
      <c r="AN30" s="158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1" t="str">
        <f t="shared" si="7"/>
        <v>Luque Carrillo</v>
      </c>
      <c r="BL30" s="1" t="str">
        <f t="shared" si="5"/>
        <v>Francisco</v>
      </c>
      <c r="BM30" s="4">
        <f t="shared" si="3"/>
        <v>7</v>
      </c>
    </row>
    <row r="31" spans="1:65" ht="11.25" customHeight="1" x14ac:dyDescent="0.25">
      <c r="A31" s="1" t="s">
        <v>69</v>
      </c>
      <c r="B31" s="2">
        <v>2014</v>
      </c>
      <c r="C31" s="4">
        <f t="shared" si="0"/>
        <v>0</v>
      </c>
      <c r="D31" s="204" t="s">
        <v>77</v>
      </c>
      <c r="E31" s="204" t="s">
        <v>78</v>
      </c>
      <c r="F31" s="27" t="str">
        <f t="shared" si="1"/>
        <v/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158"/>
      <c r="AL31" s="158"/>
      <c r="AM31" s="158"/>
      <c r="AN31" s="158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05" t="str">
        <f t="shared" si="7"/>
        <v>Medina Luque</v>
      </c>
      <c r="BL31" s="205" t="str">
        <f t="shared" si="5"/>
        <v>Pedro José</v>
      </c>
      <c r="BM31" s="4">
        <f t="shared" si="3"/>
        <v>0</v>
      </c>
    </row>
    <row r="32" spans="1:65" ht="11.25" customHeight="1" x14ac:dyDescent="0.25">
      <c r="A32" s="1" t="s">
        <v>72</v>
      </c>
      <c r="B32" s="2">
        <v>2004</v>
      </c>
      <c r="C32" s="4">
        <f t="shared" si="0"/>
        <v>0</v>
      </c>
      <c r="D32" s="204" t="s">
        <v>80</v>
      </c>
      <c r="E32" s="204" t="s">
        <v>81</v>
      </c>
      <c r="F32" s="26" t="str">
        <f t="shared" si="1"/>
        <v/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158"/>
      <c r="AL32" s="158"/>
      <c r="AM32" s="158"/>
      <c r="AN32" s="158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05" t="str">
        <f t="shared" si="7"/>
        <v>Mendoza García</v>
      </c>
      <c r="BL32" s="205" t="str">
        <f t="shared" si="5"/>
        <v>Miguel angel</v>
      </c>
      <c r="BM32" s="4">
        <f t="shared" si="3"/>
        <v>0</v>
      </c>
    </row>
    <row r="33" spans="1:65" ht="11.25" customHeight="1" x14ac:dyDescent="0.25">
      <c r="A33" s="1" t="s">
        <v>74</v>
      </c>
      <c r="B33" s="2">
        <v>2021</v>
      </c>
      <c r="C33" s="4">
        <f t="shared" si="0"/>
        <v>0</v>
      </c>
      <c r="D33" s="204" t="s">
        <v>303</v>
      </c>
      <c r="E33" s="204" t="s">
        <v>105</v>
      </c>
      <c r="F33" s="26" t="str">
        <f t="shared" si="1"/>
        <v/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158"/>
      <c r="AL33" s="158"/>
      <c r="AM33" s="158"/>
      <c r="AN33" s="158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05" t="str">
        <f t="shared" si="7"/>
        <v>Mendoza Rueda</v>
      </c>
      <c r="BL33" s="205" t="str">
        <f t="shared" si="5"/>
        <v>Carlos</v>
      </c>
      <c r="BM33" s="4">
        <f t="shared" si="3"/>
        <v>0</v>
      </c>
    </row>
    <row r="34" spans="1:65" ht="11.25" customHeight="1" x14ac:dyDescent="0.25">
      <c r="A34" s="1" t="s">
        <v>315</v>
      </c>
      <c r="B34" s="2">
        <v>2013</v>
      </c>
      <c r="C34" s="4">
        <f t="shared" si="0"/>
        <v>0</v>
      </c>
      <c r="D34" s="204" t="s">
        <v>83</v>
      </c>
      <c r="E34" s="204" t="s">
        <v>84</v>
      </c>
      <c r="F34" s="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158"/>
      <c r="AL34" s="158"/>
      <c r="AM34" s="158"/>
      <c r="AN34" s="158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05" t="str">
        <f t="shared" si="7"/>
        <v>Merino Bonilla</v>
      </c>
      <c r="BL34" s="205" t="str">
        <f t="shared" si="5"/>
        <v>Raul</v>
      </c>
      <c r="BM34" s="4">
        <f t="shared" si="3"/>
        <v>0</v>
      </c>
    </row>
    <row r="35" spans="1:65" ht="11.25" customHeight="1" x14ac:dyDescent="0.25">
      <c r="A35" s="1" t="s">
        <v>76</v>
      </c>
      <c r="B35" s="2">
        <v>2021</v>
      </c>
      <c r="C35" s="4">
        <f t="shared" ref="C35:C54" si="8">+SUM(G35:BJ35)</f>
        <v>0</v>
      </c>
      <c r="D35" s="204" t="s">
        <v>307</v>
      </c>
      <c r="E35" s="204" t="s">
        <v>105</v>
      </c>
      <c r="F35" s="27" t="str">
        <f>IF(C35=0,"",IF(C35&lt;=5,$D$65,IF(C35&lt;=10,$D$66,IF(C35&lt;=15,$D$67,IF(C35&lt;=20,$D$68,IF(C35&lt;=25,$D$69,IF(C35&lt;=30,$D$70,IF(C35&lt;=35,$D$71,$D$72))))))))</f>
        <v/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158"/>
      <c r="AL35" s="158"/>
      <c r="AM35" s="158"/>
      <c r="AN35" s="158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05" t="str">
        <f t="shared" si="7"/>
        <v>Moraleda Vallejo</v>
      </c>
      <c r="BL35" s="205" t="str">
        <f t="shared" si="5"/>
        <v>Carlos</v>
      </c>
      <c r="BM35" s="4">
        <f t="shared" ref="BM35:BM54" si="9">+SUM(G35:BJ35)</f>
        <v>0</v>
      </c>
    </row>
    <row r="36" spans="1:65" ht="11.25" customHeight="1" x14ac:dyDescent="0.25">
      <c r="A36" s="1" t="s">
        <v>79</v>
      </c>
      <c r="B36" s="2">
        <v>2015</v>
      </c>
      <c r="C36" s="4">
        <f t="shared" si="8"/>
        <v>1</v>
      </c>
      <c r="D36" s="33" t="s">
        <v>354</v>
      </c>
      <c r="E36" s="33" t="s">
        <v>10</v>
      </c>
      <c r="F36" s="26" t="str">
        <f>IF(C36=0,"",IF(C36&lt;=5,$D$65,IF(C36&lt;=10,$D$66,IF(C36&lt;=15,$D$67,IF(C36&lt;=20,$D$68,IF(C36&lt;=25,$D$69,IF(C36&lt;=30,$D$70,IF(C36&lt;=35,$D$71,$D$72))))))))</f>
        <v>Globero</v>
      </c>
      <c r="G36" s="29"/>
      <c r="H36" s="29"/>
      <c r="I36" s="29"/>
      <c r="J36" s="29"/>
      <c r="K36" s="29"/>
      <c r="L36" s="29"/>
      <c r="M36" s="29"/>
      <c r="N36" s="29"/>
      <c r="O36" s="29"/>
      <c r="P36" s="29">
        <v>1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158"/>
      <c r="AL36" s="158"/>
      <c r="AM36" s="158"/>
      <c r="AN36" s="158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05" t="str">
        <f t="shared" si="7"/>
        <v>Moreno Castro *</v>
      </c>
      <c r="BL36" s="205" t="str">
        <f t="shared" si="5"/>
        <v>Rafael</v>
      </c>
      <c r="BM36" s="4">
        <f t="shared" si="9"/>
        <v>1</v>
      </c>
    </row>
    <row r="37" spans="1:65" ht="11.25" customHeight="1" x14ac:dyDescent="0.25">
      <c r="A37" s="1" t="s">
        <v>82</v>
      </c>
      <c r="B37" s="2">
        <v>2008</v>
      </c>
      <c r="C37" s="4">
        <f t="shared" si="8"/>
        <v>1</v>
      </c>
      <c r="D37" s="33" t="s">
        <v>353</v>
      </c>
      <c r="E37" s="33" t="s">
        <v>89</v>
      </c>
      <c r="F37" s="26" t="str">
        <f t="shared" ref="F37:F38" si="10">IF(C37=0,"",IF(C37&lt;=5,$D$65,IF(C37&lt;=10,$D$66,IF(C37&lt;=15,$D$67,IF(C37&lt;=20,$D$68,IF(C37&lt;=25,$D$69,IF(C37&lt;=30,$D$70,IF(C37&lt;=35,$D$71,$D$72))))))))</f>
        <v>Globero</v>
      </c>
      <c r="G37" s="29"/>
      <c r="H37" s="29"/>
      <c r="I37" s="29"/>
      <c r="J37" s="29"/>
      <c r="K37" s="29"/>
      <c r="L37" s="29">
        <v>1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158"/>
      <c r="AL37" s="158"/>
      <c r="AM37" s="158"/>
      <c r="AN37" s="158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05" t="str">
        <f t="shared" si="7"/>
        <v>Muñoz Quintero  *</v>
      </c>
      <c r="BL37" s="205" t="str">
        <f t="shared" si="5"/>
        <v>Daniel José</v>
      </c>
      <c r="BM37" s="4">
        <f t="shared" si="9"/>
        <v>1</v>
      </c>
    </row>
    <row r="38" spans="1:65" ht="11.25" customHeight="1" x14ac:dyDescent="0.25">
      <c r="A38" s="1" t="s">
        <v>85</v>
      </c>
      <c r="B38" s="2">
        <v>2024</v>
      </c>
      <c r="C38" s="4">
        <f t="shared" si="8"/>
        <v>2</v>
      </c>
      <c r="D38" s="223" t="s">
        <v>318</v>
      </c>
      <c r="E38" s="33" t="s">
        <v>319</v>
      </c>
      <c r="F38" s="26" t="str">
        <f t="shared" si="10"/>
        <v>Globero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>
        <v>1</v>
      </c>
      <c r="U38" s="29">
        <v>1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158"/>
      <c r="AL38" s="158"/>
      <c r="AM38" s="158"/>
      <c r="AN38" s="158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05" t="str">
        <f t="shared" si="7"/>
        <v>Olmo Peña</v>
      </c>
      <c r="BL38" s="205" t="str">
        <f t="shared" si="5"/>
        <v>Jose Aª</v>
      </c>
      <c r="BM38" s="4">
        <f t="shared" si="9"/>
        <v>2</v>
      </c>
    </row>
    <row r="39" spans="1:65" ht="11.25" customHeight="1" x14ac:dyDescent="0.25">
      <c r="A39" s="1" t="s">
        <v>87</v>
      </c>
      <c r="B39" s="2">
        <v>2017</v>
      </c>
      <c r="C39" s="4">
        <f t="shared" si="8"/>
        <v>0</v>
      </c>
      <c r="D39" s="217" t="s">
        <v>91</v>
      </c>
      <c r="E39" s="204" t="s">
        <v>92</v>
      </c>
      <c r="F39" s="27" t="str">
        <f t="shared" ref="F39:F54" si="11">IF(C39=0,"",IF(C39&lt;=5,$D$65,IF(C39&lt;=10,$D$66,IF(C39&lt;=15,$D$67,IF(C39&lt;=20,$D$68,IF(C39&lt;=25,$D$69,IF(C39&lt;=30,$D$70,IF(C39&lt;=35,$D$71,$D$72))))))))</f>
        <v/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158"/>
      <c r="AL39" s="158"/>
      <c r="AM39" s="158"/>
      <c r="AN39" s="158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05" t="str">
        <f t="shared" si="7"/>
        <v>Olmo Vallejo</v>
      </c>
      <c r="BL39" s="205" t="str">
        <f t="shared" si="5"/>
        <v>Juan Jose</v>
      </c>
      <c r="BM39" s="4">
        <f t="shared" si="9"/>
        <v>0</v>
      </c>
    </row>
    <row r="40" spans="1:65" ht="11.25" customHeight="1" x14ac:dyDescent="0.25">
      <c r="A40" s="1" t="s">
        <v>88</v>
      </c>
      <c r="B40" s="2">
        <v>2019</v>
      </c>
      <c r="C40" s="4">
        <f t="shared" si="8"/>
        <v>0</v>
      </c>
      <c r="D40" s="204" t="s">
        <v>296</v>
      </c>
      <c r="E40" s="204" t="s">
        <v>293</v>
      </c>
      <c r="F40" s="27" t="str">
        <f t="shared" si="11"/>
        <v/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158"/>
      <c r="AL40" s="158"/>
      <c r="AM40" s="158"/>
      <c r="AN40" s="158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05" t="str">
        <f t="shared" si="7"/>
        <v>Ortega Contreras</v>
      </c>
      <c r="BL40" s="205" t="s">
        <v>293</v>
      </c>
      <c r="BM40" s="4">
        <f t="shared" si="9"/>
        <v>0</v>
      </c>
    </row>
    <row r="41" spans="1:65" ht="11.25" customHeight="1" x14ac:dyDescent="0.25">
      <c r="A41" s="1" t="s">
        <v>90</v>
      </c>
      <c r="B41" s="2">
        <v>2004</v>
      </c>
      <c r="C41" s="4">
        <f t="shared" si="8"/>
        <v>4</v>
      </c>
      <c r="D41" s="222" t="s">
        <v>96</v>
      </c>
      <c r="E41" s="33" t="s">
        <v>12</v>
      </c>
      <c r="F41" s="27" t="str">
        <f t="shared" si="11"/>
        <v>Globero</v>
      </c>
      <c r="G41" s="29"/>
      <c r="H41" s="29"/>
      <c r="I41" s="29"/>
      <c r="J41" s="29"/>
      <c r="K41" s="29"/>
      <c r="L41" s="29"/>
      <c r="M41" s="29"/>
      <c r="N41" s="29"/>
      <c r="O41" s="29"/>
      <c r="P41" s="29">
        <v>1</v>
      </c>
      <c r="Q41" s="29"/>
      <c r="R41" s="29">
        <v>1</v>
      </c>
      <c r="S41" s="29">
        <v>1</v>
      </c>
      <c r="T41" s="29"/>
      <c r="U41" s="29"/>
      <c r="V41" s="29"/>
      <c r="W41" s="29"/>
      <c r="X41" s="29">
        <v>1</v>
      </c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158"/>
      <c r="AL41" s="158"/>
      <c r="AM41" s="158"/>
      <c r="AN41" s="158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05" t="str">
        <f t="shared" si="7"/>
        <v>Ortega Ortega  *</v>
      </c>
      <c r="BL41" s="205" t="str">
        <f>+E41</f>
        <v>Francisco</v>
      </c>
      <c r="BM41" s="4">
        <f t="shared" si="9"/>
        <v>4</v>
      </c>
    </row>
    <row r="42" spans="1:65" ht="11.25" customHeight="1" x14ac:dyDescent="0.25">
      <c r="A42" s="1" t="s">
        <v>93</v>
      </c>
      <c r="B42" s="2">
        <v>2018</v>
      </c>
      <c r="C42" s="4">
        <f t="shared" si="8"/>
        <v>0</v>
      </c>
      <c r="D42" s="204" t="s">
        <v>98</v>
      </c>
      <c r="E42" s="204" t="s">
        <v>41</v>
      </c>
      <c r="F42" s="26" t="str">
        <f t="shared" si="11"/>
        <v/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158"/>
      <c r="AL42" s="158"/>
      <c r="AM42" s="158"/>
      <c r="AN42" s="158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05" t="s">
        <v>98</v>
      </c>
      <c r="BL42" s="205" t="s">
        <v>289</v>
      </c>
      <c r="BM42" s="4">
        <f t="shared" si="9"/>
        <v>0</v>
      </c>
    </row>
    <row r="43" spans="1:65" ht="11.25" customHeight="1" x14ac:dyDescent="0.25">
      <c r="A43" s="1" t="s">
        <v>95</v>
      </c>
      <c r="B43" s="2">
        <v>2014</v>
      </c>
      <c r="C43" s="4">
        <f t="shared" si="8"/>
        <v>4</v>
      </c>
      <c r="D43" s="33" t="s">
        <v>295</v>
      </c>
      <c r="E43" s="33" t="s">
        <v>100</v>
      </c>
      <c r="F43" s="27" t="str">
        <f t="shared" si="11"/>
        <v>Globero</v>
      </c>
      <c r="G43" s="29"/>
      <c r="H43" s="29"/>
      <c r="I43" s="29"/>
      <c r="J43" s="29"/>
      <c r="K43" s="29"/>
      <c r="L43" s="29"/>
      <c r="M43" s="29"/>
      <c r="N43" s="29"/>
      <c r="O43" s="29"/>
      <c r="P43" s="29">
        <v>1</v>
      </c>
      <c r="Q43" s="29">
        <v>1</v>
      </c>
      <c r="R43" s="29"/>
      <c r="S43" s="29">
        <v>1</v>
      </c>
      <c r="T43" s="29"/>
      <c r="U43" s="29">
        <v>1</v>
      </c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158"/>
      <c r="AL43" s="158"/>
      <c r="AM43" s="158"/>
      <c r="AN43" s="158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05" t="str">
        <f t="shared" ref="BK43:BK54" si="12">+D43</f>
        <v>Panadero Rutete *****</v>
      </c>
      <c r="BL43" s="205" t="str">
        <f t="shared" ref="BL43:BL54" si="13">+E43</f>
        <v>Juani</v>
      </c>
      <c r="BM43" s="4">
        <f t="shared" si="9"/>
        <v>4</v>
      </c>
    </row>
    <row r="44" spans="1:65" ht="11.25" customHeight="1" x14ac:dyDescent="0.25">
      <c r="A44" s="1" t="s">
        <v>97</v>
      </c>
      <c r="B44" s="170">
        <v>2008</v>
      </c>
      <c r="C44" s="4">
        <f t="shared" si="8"/>
        <v>0</v>
      </c>
      <c r="D44" s="204" t="s">
        <v>103</v>
      </c>
      <c r="E44" s="204" t="s">
        <v>104</v>
      </c>
      <c r="F44" s="27" t="str">
        <f t="shared" si="11"/>
        <v/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158"/>
      <c r="AL44" s="158"/>
      <c r="AM44" s="158"/>
      <c r="AN44" s="158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05" t="str">
        <f t="shared" si="12"/>
        <v xml:space="preserve">Pérez Marín </v>
      </c>
      <c r="BL44" s="205" t="str">
        <f t="shared" si="13"/>
        <v>Alberto Jesús</v>
      </c>
      <c r="BM44" s="4">
        <f t="shared" si="9"/>
        <v>0</v>
      </c>
    </row>
    <row r="45" spans="1:65" ht="11.25" customHeight="1" x14ac:dyDescent="0.25">
      <c r="A45" s="1" t="s">
        <v>99</v>
      </c>
      <c r="B45" s="2">
        <v>2007</v>
      </c>
      <c r="C45" s="4">
        <f t="shared" si="8"/>
        <v>0</v>
      </c>
      <c r="D45" s="204" t="s">
        <v>103</v>
      </c>
      <c r="E45" s="204" t="s">
        <v>105</v>
      </c>
      <c r="F45" s="27" t="str">
        <f t="shared" si="11"/>
        <v/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58"/>
      <c r="AL45" s="158"/>
      <c r="AM45" s="158"/>
      <c r="AN45" s="158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05" t="str">
        <f t="shared" si="12"/>
        <v xml:space="preserve">Pérez Marín </v>
      </c>
      <c r="BL45" s="205" t="str">
        <f t="shared" si="13"/>
        <v>Carlos</v>
      </c>
      <c r="BM45" s="4">
        <f t="shared" si="9"/>
        <v>0</v>
      </c>
    </row>
    <row r="46" spans="1:65" ht="11.25" customHeight="1" x14ac:dyDescent="0.25">
      <c r="A46" s="1" t="s">
        <v>101</v>
      </c>
      <c r="B46" s="2">
        <v>2020</v>
      </c>
      <c r="C46" s="4">
        <f t="shared" si="8"/>
        <v>0</v>
      </c>
      <c r="D46" s="204" t="s">
        <v>297</v>
      </c>
      <c r="E46" s="204" t="s">
        <v>298</v>
      </c>
      <c r="F46" s="27" t="str">
        <f t="shared" si="11"/>
        <v/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158"/>
      <c r="AL46" s="158"/>
      <c r="AM46" s="158"/>
      <c r="AN46" s="158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05" t="str">
        <f t="shared" si="12"/>
        <v>Rey Ortega</v>
      </c>
      <c r="BL46" s="205" t="str">
        <f t="shared" si="13"/>
        <v>Enrique</v>
      </c>
      <c r="BM46" s="4">
        <f t="shared" si="9"/>
        <v>0</v>
      </c>
    </row>
    <row r="47" spans="1:65" ht="11.25" customHeight="1" x14ac:dyDescent="0.25">
      <c r="A47" s="1" t="s">
        <v>102</v>
      </c>
      <c r="B47" s="2">
        <v>2004</v>
      </c>
      <c r="C47" s="4">
        <f t="shared" si="8"/>
        <v>0</v>
      </c>
      <c r="D47" s="204" t="s">
        <v>110</v>
      </c>
      <c r="E47" s="204" t="s">
        <v>111</v>
      </c>
      <c r="F47" s="27" t="str">
        <f t="shared" si="11"/>
        <v/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158"/>
      <c r="AL47" s="158"/>
      <c r="AM47" s="158"/>
      <c r="AN47" s="158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05" t="str">
        <f t="shared" si="12"/>
        <v>Rodriguez Fuentes</v>
      </c>
      <c r="BL47" s="205" t="str">
        <f t="shared" si="13"/>
        <v>José E.</v>
      </c>
      <c r="BM47" s="4">
        <f t="shared" si="9"/>
        <v>0</v>
      </c>
    </row>
    <row r="48" spans="1:65" ht="11.25" customHeight="1" x14ac:dyDescent="0.25">
      <c r="A48" s="1" t="s">
        <v>106</v>
      </c>
      <c r="B48" s="2">
        <v>2024</v>
      </c>
      <c r="C48" s="4">
        <f t="shared" si="8"/>
        <v>5</v>
      </c>
      <c r="D48" s="33" t="s">
        <v>325</v>
      </c>
      <c r="E48" s="33" t="s">
        <v>326</v>
      </c>
      <c r="F48" s="27" t="str">
        <f t="shared" si="11"/>
        <v>Globero</v>
      </c>
      <c r="G48" s="29"/>
      <c r="H48" s="29"/>
      <c r="I48" s="29"/>
      <c r="J48" s="29"/>
      <c r="K48" s="29"/>
      <c r="L48" s="29">
        <v>1</v>
      </c>
      <c r="M48" s="29"/>
      <c r="N48" s="29"/>
      <c r="O48" s="29"/>
      <c r="P48" s="29"/>
      <c r="Q48" s="29">
        <v>1</v>
      </c>
      <c r="R48" s="29">
        <v>1</v>
      </c>
      <c r="S48" s="29">
        <v>1</v>
      </c>
      <c r="T48" s="29"/>
      <c r="U48" s="29"/>
      <c r="V48" s="29"/>
      <c r="W48" s="29"/>
      <c r="X48" s="29">
        <v>1</v>
      </c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158"/>
      <c r="AL48" s="158"/>
      <c r="AM48" s="158"/>
      <c r="AN48" s="158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05" t="str">
        <f t="shared" si="12"/>
        <v>Ruiz Carrasquila</v>
      </c>
      <c r="BL48" s="205" t="str">
        <f t="shared" si="13"/>
        <v>Antomio</v>
      </c>
      <c r="BM48" s="4">
        <f t="shared" si="9"/>
        <v>5</v>
      </c>
    </row>
    <row r="49" spans="1:94" ht="11.25" customHeight="1" x14ac:dyDescent="0.25">
      <c r="A49" s="1" t="s">
        <v>107</v>
      </c>
      <c r="B49" s="2">
        <v>2024</v>
      </c>
      <c r="C49" s="4">
        <f t="shared" si="8"/>
        <v>4</v>
      </c>
      <c r="D49" s="33" t="s">
        <v>324</v>
      </c>
      <c r="E49" s="33" t="s">
        <v>291</v>
      </c>
      <c r="F49" s="27" t="str">
        <f t="shared" si="11"/>
        <v>Globero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>
        <v>1</v>
      </c>
      <c r="R49" s="29">
        <v>1</v>
      </c>
      <c r="S49" s="29">
        <v>1</v>
      </c>
      <c r="T49" s="29">
        <v>1</v>
      </c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158"/>
      <c r="AL49" s="158"/>
      <c r="AM49" s="158"/>
      <c r="AN49" s="158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05" t="str">
        <f t="shared" si="12"/>
        <v xml:space="preserve">Sanchez Miranda </v>
      </c>
      <c r="BL49" s="205" t="str">
        <f t="shared" si="13"/>
        <v>Jesus</v>
      </c>
      <c r="BM49" s="4">
        <f t="shared" si="9"/>
        <v>4</v>
      </c>
    </row>
    <row r="50" spans="1:94" ht="11.25" customHeight="1" x14ac:dyDescent="0.25">
      <c r="A50" s="1" t="s">
        <v>108</v>
      </c>
      <c r="B50" s="2">
        <v>2011</v>
      </c>
      <c r="C50" s="4">
        <f t="shared" si="8"/>
        <v>0</v>
      </c>
      <c r="D50" s="204" t="s">
        <v>113</v>
      </c>
      <c r="E50" s="204" t="s">
        <v>24</v>
      </c>
      <c r="F50" s="27" t="str">
        <f t="shared" si="11"/>
        <v/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158"/>
      <c r="AL50" s="158"/>
      <c r="AM50" s="158"/>
      <c r="AN50" s="158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05" t="str">
        <f t="shared" si="12"/>
        <v>Salido Santiago</v>
      </c>
      <c r="BL50" s="205" t="str">
        <f t="shared" si="13"/>
        <v>Miguel Angel</v>
      </c>
      <c r="BM50" s="4">
        <f t="shared" si="9"/>
        <v>0</v>
      </c>
    </row>
    <row r="51" spans="1:94" ht="11.25" customHeight="1" x14ac:dyDescent="0.25">
      <c r="A51" s="1" t="s">
        <v>109</v>
      </c>
      <c r="B51" s="2">
        <v>2020</v>
      </c>
      <c r="C51" s="4">
        <f t="shared" si="8"/>
        <v>0</v>
      </c>
      <c r="D51" s="204" t="s">
        <v>299</v>
      </c>
      <c r="E51" s="204" t="s">
        <v>300</v>
      </c>
      <c r="F51" s="27" t="str">
        <f t="shared" si="11"/>
        <v/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158"/>
      <c r="AL51" s="158"/>
      <c r="AM51" s="158"/>
      <c r="AN51" s="158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05" t="str">
        <f t="shared" si="12"/>
        <v>Ureña Gallego</v>
      </c>
      <c r="BL51" s="205" t="str">
        <f t="shared" si="13"/>
        <v>Santiago</v>
      </c>
      <c r="BM51" s="4">
        <f t="shared" si="9"/>
        <v>0</v>
      </c>
    </row>
    <row r="52" spans="1:94" ht="11.25" customHeight="1" x14ac:dyDescent="0.25">
      <c r="A52" s="1" t="s">
        <v>112</v>
      </c>
      <c r="B52" s="2">
        <v>2004</v>
      </c>
      <c r="C52" s="4">
        <f t="shared" si="8"/>
        <v>0</v>
      </c>
      <c r="D52" s="204" t="s">
        <v>115</v>
      </c>
      <c r="E52" s="204" t="s">
        <v>320</v>
      </c>
      <c r="F52" s="27" t="str">
        <f t="shared" si="11"/>
        <v/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158"/>
      <c r="AL52" s="158"/>
      <c r="AM52" s="158"/>
      <c r="AN52" s="158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05" t="str">
        <f t="shared" si="12"/>
        <v>Vílchez Jiménez  *</v>
      </c>
      <c r="BL52" s="205" t="str">
        <f t="shared" si="13"/>
        <v>Jose Aª.</v>
      </c>
      <c r="BM52" s="4">
        <f t="shared" si="9"/>
        <v>0</v>
      </c>
    </row>
    <row r="53" spans="1:94" ht="11.25" customHeight="1" x14ac:dyDescent="0.25">
      <c r="A53" s="1" t="s">
        <v>317</v>
      </c>
      <c r="B53" s="2">
        <v>2004</v>
      </c>
      <c r="C53" s="4">
        <f t="shared" si="8"/>
        <v>0</v>
      </c>
      <c r="D53" s="204" t="s">
        <v>116</v>
      </c>
      <c r="E53" s="204" t="s">
        <v>28</v>
      </c>
      <c r="F53" s="27" t="str">
        <f t="shared" si="11"/>
        <v/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158"/>
      <c r="AL53" s="158"/>
      <c r="AM53" s="158"/>
      <c r="AN53" s="158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05" t="str">
        <f t="shared" si="12"/>
        <v>Villarejo Urrea</v>
      </c>
      <c r="BL53" s="205" t="str">
        <f t="shared" si="13"/>
        <v>Manuel</v>
      </c>
      <c r="BM53" s="4">
        <f t="shared" si="9"/>
        <v>0</v>
      </c>
    </row>
    <row r="54" spans="1:94" ht="11.25" customHeight="1" x14ac:dyDescent="0.25">
      <c r="A54" s="1" t="s">
        <v>114</v>
      </c>
      <c r="B54" s="2">
        <v>2017</v>
      </c>
      <c r="C54" s="4">
        <f t="shared" si="8"/>
        <v>0</v>
      </c>
      <c r="D54" s="204" t="s">
        <v>117</v>
      </c>
      <c r="E54" s="204" t="s">
        <v>118</v>
      </c>
      <c r="F54" s="27" t="str">
        <f t="shared" si="11"/>
        <v/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158"/>
      <c r="AL54" s="158"/>
      <c r="AM54" s="158"/>
      <c r="AN54" s="158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05" t="str">
        <f t="shared" si="12"/>
        <v>Villen Funes</v>
      </c>
      <c r="BL54" s="205" t="str">
        <f t="shared" si="13"/>
        <v>Javier</v>
      </c>
      <c r="BM54" s="4">
        <f t="shared" si="9"/>
        <v>0</v>
      </c>
    </row>
    <row r="55" spans="1:94" ht="13.15" customHeight="1" x14ac:dyDescent="0.25">
      <c r="A55" s="2"/>
      <c r="B55" s="3"/>
      <c r="C55" s="34" t="s">
        <v>120</v>
      </c>
      <c r="D55" s="34"/>
      <c r="E55" s="171" t="s">
        <v>121</v>
      </c>
      <c r="F55" s="36">
        <f t="shared" ref="F55:AK55" si="14">SUM(G5:G54)</f>
        <v>0</v>
      </c>
      <c r="G55" s="36">
        <f t="shared" si="14"/>
        <v>0</v>
      </c>
      <c r="H55" s="36">
        <f t="shared" si="14"/>
        <v>0</v>
      </c>
      <c r="I55" s="36">
        <f t="shared" si="14"/>
        <v>0</v>
      </c>
      <c r="J55" s="36">
        <f t="shared" si="14"/>
        <v>3</v>
      </c>
      <c r="K55" s="36">
        <f t="shared" si="14"/>
        <v>5</v>
      </c>
      <c r="L55" s="36">
        <f t="shared" si="14"/>
        <v>1</v>
      </c>
      <c r="M55" s="36">
        <f t="shared" si="14"/>
        <v>0</v>
      </c>
      <c r="N55" s="36">
        <f t="shared" si="14"/>
        <v>0</v>
      </c>
      <c r="O55" s="36">
        <f t="shared" si="14"/>
        <v>6</v>
      </c>
      <c r="P55" s="36">
        <f t="shared" si="14"/>
        <v>5</v>
      </c>
      <c r="Q55" s="36">
        <f t="shared" si="14"/>
        <v>5</v>
      </c>
      <c r="R55" s="36">
        <f t="shared" si="14"/>
        <v>8</v>
      </c>
      <c r="S55" s="36">
        <f t="shared" si="14"/>
        <v>9</v>
      </c>
      <c r="T55" s="36">
        <f t="shared" si="14"/>
        <v>4</v>
      </c>
      <c r="U55" s="36">
        <f t="shared" si="14"/>
        <v>2</v>
      </c>
      <c r="V55" s="36">
        <f t="shared" si="14"/>
        <v>2</v>
      </c>
      <c r="W55" s="36">
        <f t="shared" si="14"/>
        <v>5</v>
      </c>
      <c r="X55" s="36">
        <f t="shared" si="14"/>
        <v>0</v>
      </c>
      <c r="Y55" s="36">
        <f t="shared" si="14"/>
        <v>0</v>
      </c>
      <c r="Z55" s="36">
        <f t="shared" si="14"/>
        <v>0</v>
      </c>
      <c r="AA55" s="36">
        <f t="shared" si="14"/>
        <v>0</v>
      </c>
      <c r="AB55" s="36">
        <f t="shared" si="14"/>
        <v>0</v>
      </c>
      <c r="AC55" s="36">
        <f t="shared" si="14"/>
        <v>0</v>
      </c>
      <c r="AD55" s="36">
        <f t="shared" si="14"/>
        <v>0</v>
      </c>
      <c r="AE55" s="36">
        <f t="shared" si="14"/>
        <v>0</v>
      </c>
      <c r="AF55" s="36">
        <f t="shared" si="14"/>
        <v>0</v>
      </c>
      <c r="AG55" s="36">
        <f t="shared" si="14"/>
        <v>0</v>
      </c>
      <c r="AH55" s="36">
        <f t="shared" si="14"/>
        <v>0</v>
      </c>
      <c r="AI55" s="36">
        <f t="shared" si="14"/>
        <v>0</v>
      </c>
      <c r="AJ55" s="36">
        <f t="shared" si="14"/>
        <v>0</v>
      </c>
      <c r="AK55" s="36">
        <f t="shared" si="14"/>
        <v>0</v>
      </c>
      <c r="AL55" s="36">
        <f t="shared" ref="AL55:BJ55" si="15">SUM(AM5:AM54)</f>
        <v>0</v>
      </c>
      <c r="AM55" s="36">
        <f t="shared" si="15"/>
        <v>0</v>
      </c>
      <c r="AN55" s="36">
        <f t="shared" si="15"/>
        <v>0</v>
      </c>
      <c r="AO55" s="36">
        <f t="shared" si="15"/>
        <v>0</v>
      </c>
      <c r="AP55" s="36">
        <f t="shared" si="15"/>
        <v>0</v>
      </c>
      <c r="AQ55" s="36">
        <f t="shared" si="15"/>
        <v>0</v>
      </c>
      <c r="AR55" s="36">
        <f t="shared" si="15"/>
        <v>0</v>
      </c>
      <c r="AS55" s="36">
        <f t="shared" si="15"/>
        <v>0</v>
      </c>
      <c r="AT55" s="36">
        <f t="shared" si="15"/>
        <v>0</v>
      </c>
      <c r="AU55" s="36">
        <f t="shared" si="15"/>
        <v>0</v>
      </c>
      <c r="AV55" s="36">
        <f t="shared" si="15"/>
        <v>0</v>
      </c>
      <c r="AW55" s="36">
        <f t="shared" si="15"/>
        <v>0</v>
      </c>
      <c r="AX55" s="36">
        <f t="shared" si="15"/>
        <v>0</v>
      </c>
      <c r="AY55" s="36">
        <f t="shared" si="15"/>
        <v>0</v>
      </c>
      <c r="AZ55" s="36">
        <f t="shared" si="15"/>
        <v>0</v>
      </c>
      <c r="BA55" s="36">
        <f t="shared" si="15"/>
        <v>0</v>
      </c>
      <c r="BB55" s="36">
        <f t="shared" si="15"/>
        <v>0</v>
      </c>
      <c r="BC55" s="36">
        <f t="shared" si="15"/>
        <v>0</v>
      </c>
      <c r="BD55" s="36">
        <f t="shared" si="15"/>
        <v>0</v>
      </c>
      <c r="BE55" s="36">
        <f t="shared" si="15"/>
        <v>0</v>
      </c>
      <c r="BF55" s="36">
        <f t="shared" si="15"/>
        <v>0</v>
      </c>
      <c r="BG55" s="36">
        <f t="shared" si="15"/>
        <v>0</v>
      </c>
      <c r="BH55" s="36">
        <f t="shared" si="15"/>
        <v>0</v>
      </c>
      <c r="BI55" s="36">
        <f t="shared" si="15"/>
        <v>0</v>
      </c>
      <c r="BJ55" s="36">
        <f t="shared" si="15"/>
        <v>0</v>
      </c>
      <c r="BK55" s="37"/>
      <c r="BL55" s="4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</row>
    <row r="56" spans="1:94" ht="13.15" customHeight="1" x14ac:dyDescent="0.25">
      <c r="B56" s="1"/>
      <c r="D56" s="34"/>
      <c r="E56" s="34"/>
      <c r="F56" s="35"/>
      <c r="G56" s="36"/>
      <c r="H56" s="36"/>
      <c r="I56" s="36"/>
      <c r="J56" s="36"/>
      <c r="K56" s="36"/>
      <c r="L56" s="36"/>
      <c r="M56" s="36"/>
      <c r="N56" s="36"/>
      <c r="O56" s="150"/>
      <c r="P56" s="150"/>
      <c r="Q56" s="150"/>
      <c r="R56" s="15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160"/>
      <c r="AL56" s="160"/>
      <c r="AM56" s="160"/>
      <c r="AN56" s="160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7"/>
      <c r="BL56" s="37"/>
      <c r="BM56" s="4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</row>
    <row r="57" spans="1:94" s="37" customFormat="1" ht="12.75" customHeight="1" x14ac:dyDescent="0.25">
      <c r="A57" s="1"/>
      <c r="B57" s="2"/>
      <c r="C57" s="38"/>
      <c r="D57" s="39"/>
      <c r="E57" s="39"/>
      <c r="F57" s="40" t="s">
        <v>122</v>
      </c>
      <c r="G57" s="41"/>
      <c r="H57" s="41"/>
      <c r="I57" s="41"/>
      <c r="J57" s="42">
        <v>0</v>
      </c>
      <c r="K57" s="43"/>
      <c r="L57" s="43"/>
      <c r="M57" s="43">
        <v>0</v>
      </c>
      <c r="N57" s="43"/>
      <c r="O57" s="151"/>
      <c r="P57" s="151"/>
      <c r="Q57" s="151"/>
      <c r="R57" s="151">
        <f>AVERAGE(N55:Q55)</f>
        <v>4</v>
      </c>
      <c r="S57" s="44"/>
      <c r="T57" s="44"/>
      <c r="U57" s="44"/>
      <c r="V57" s="44">
        <f>AVERAGE(R55:V55)</f>
        <v>5</v>
      </c>
      <c r="W57" s="44"/>
      <c r="X57" s="45"/>
      <c r="Y57" s="45"/>
      <c r="Z57" s="46">
        <f>AVERAGE(W55:Z55)</f>
        <v>1.25</v>
      </c>
      <c r="AA57" s="46"/>
      <c r="AB57" s="47"/>
      <c r="AC57" s="47">
        <f>AVERAGE(AA55:AC55)</f>
        <v>0</v>
      </c>
      <c r="AD57" s="47"/>
      <c r="AE57" s="47"/>
      <c r="AF57" s="48"/>
      <c r="AG57" s="48"/>
      <c r="AH57" s="48"/>
      <c r="AI57" s="48">
        <f>AVERAGE(AE55:AI55)</f>
        <v>0</v>
      </c>
      <c r="AJ57" s="48"/>
      <c r="AK57" s="161"/>
      <c r="AL57" s="161"/>
      <c r="AM57" s="161"/>
      <c r="AN57" s="161"/>
      <c r="AO57" s="50"/>
      <c r="AP57" s="50"/>
      <c r="AQ57" s="50"/>
      <c r="AR57" s="50"/>
      <c r="AS57" s="50"/>
      <c r="AT57" s="45"/>
      <c r="AU57" s="45"/>
      <c r="AV57" s="45"/>
      <c r="AW57" s="45"/>
      <c r="AX57" s="49"/>
      <c r="AY57" s="49"/>
      <c r="AZ57" s="49"/>
      <c r="BA57" s="49">
        <f>AVERAGE(AW55:AZ55)</f>
        <v>0</v>
      </c>
      <c r="BB57" s="144"/>
      <c r="BC57" s="144"/>
      <c r="BD57" s="144"/>
      <c r="BE57" s="144"/>
      <c r="BF57" s="144"/>
      <c r="BG57" s="145"/>
      <c r="BH57" s="145"/>
      <c r="BI57" s="148">
        <f>AVERAGE(BH55:BH55)</f>
        <v>0</v>
      </c>
      <c r="BJ57" s="148"/>
      <c r="BK57" s="51"/>
      <c r="BL57" s="51"/>
      <c r="BM57" s="4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</row>
    <row r="58" spans="1:94" s="51" customFormat="1" ht="12.75" customHeight="1" x14ac:dyDescent="0.25">
      <c r="A58" s="1"/>
      <c r="B58" s="2"/>
      <c r="C58" s="3"/>
      <c r="D58" s="4" t="s">
        <v>123</v>
      </c>
      <c r="E58" s="4">
        <f>+E60-E59</f>
        <v>17</v>
      </c>
      <c r="F58" s="5"/>
      <c r="G58" s="52"/>
      <c r="H58" s="52"/>
      <c r="I58" s="52"/>
      <c r="J58" s="53">
        <f>J57/$E$60</f>
        <v>0</v>
      </c>
      <c r="K58" s="43"/>
      <c r="L58" s="43"/>
      <c r="M58" s="54">
        <f>M57/$E$60</f>
        <v>0</v>
      </c>
      <c r="N58" s="43"/>
      <c r="O58" s="152"/>
      <c r="P58" s="152"/>
      <c r="Q58" s="152"/>
      <c r="R58" s="153">
        <f>R57/$E$60</f>
        <v>0.08</v>
      </c>
      <c r="S58" s="55"/>
      <c r="T58" s="55"/>
      <c r="U58" s="55"/>
      <c r="V58" s="56">
        <f>V57/$E$60</f>
        <v>0.1</v>
      </c>
      <c r="W58" s="56"/>
      <c r="X58" s="57"/>
      <c r="Y58" s="57"/>
      <c r="Z58" s="58">
        <f>Z57/$E$60</f>
        <v>2.5000000000000001E-2</v>
      </c>
      <c r="AA58" s="58"/>
      <c r="AB58" s="59"/>
      <c r="AC58" s="60">
        <f>AC57/$E$60</f>
        <v>0</v>
      </c>
      <c r="AD58" s="60"/>
      <c r="AE58" s="47"/>
      <c r="AF58" s="61"/>
      <c r="AG58" s="61"/>
      <c r="AH58" s="61"/>
      <c r="AI58" s="62">
        <f>AI57/$E$60</f>
        <v>0</v>
      </c>
      <c r="AJ58" s="61"/>
      <c r="AK58" s="162"/>
      <c r="AL58" s="162"/>
      <c r="AM58" s="162"/>
      <c r="AN58" s="162"/>
      <c r="AO58" s="65"/>
      <c r="AP58" s="65"/>
      <c r="AQ58" s="66"/>
      <c r="AR58" s="50"/>
      <c r="AS58" s="50"/>
      <c r="AT58" s="57"/>
      <c r="AU58" s="57"/>
      <c r="AV58" s="67"/>
      <c r="AW58" s="45"/>
      <c r="AX58" s="63"/>
      <c r="AY58" s="63"/>
      <c r="AZ58" s="63"/>
      <c r="BA58" s="64">
        <f>BA57/$E$60</f>
        <v>0</v>
      </c>
      <c r="BB58" s="146"/>
      <c r="BC58" s="146"/>
      <c r="BD58" s="146"/>
      <c r="BE58" s="146"/>
      <c r="BF58" s="146"/>
      <c r="BG58" s="147"/>
      <c r="BH58" s="147"/>
      <c r="BI58" s="143"/>
      <c r="BJ58" s="143"/>
      <c r="BK58" s="1"/>
      <c r="BL58" s="1"/>
      <c r="BM58" s="4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</row>
    <row r="59" spans="1:94" ht="14.65" customHeight="1" x14ac:dyDescent="0.25">
      <c r="C59" s="1"/>
      <c r="D59" s="9" t="s">
        <v>124</v>
      </c>
      <c r="E59" s="68">
        <f>$F$64</f>
        <v>33</v>
      </c>
      <c r="F59" s="10" t="s">
        <v>125</v>
      </c>
      <c r="G59" s="11"/>
      <c r="H59" s="11"/>
      <c r="I59" s="11"/>
      <c r="J59" s="11"/>
      <c r="K59" s="1"/>
      <c r="L59" s="1"/>
      <c r="M59" s="69"/>
      <c r="O59" s="154"/>
      <c r="P59" s="154"/>
      <c r="Q59" s="154"/>
      <c r="R59" s="154"/>
      <c r="S59" s="11"/>
      <c r="T59" s="11"/>
      <c r="U59" s="11"/>
      <c r="V59" s="11"/>
      <c r="W59" s="11"/>
      <c r="X59" s="11"/>
      <c r="Z59" s="12"/>
      <c r="AA59" s="12"/>
      <c r="BM59" s="4"/>
    </row>
    <row r="60" spans="1:94" ht="14.65" customHeight="1" x14ac:dyDescent="0.25">
      <c r="C60" s="1"/>
      <c r="D60" s="34" t="s">
        <v>126</v>
      </c>
      <c r="E60" s="70">
        <f>$F$74</f>
        <v>50</v>
      </c>
      <c r="F60" s="5" t="s">
        <v>127</v>
      </c>
      <c r="G60" s="37">
        <f>+F55+G59</f>
        <v>0</v>
      </c>
      <c r="H60" s="37">
        <f t="shared" ref="H60:BJ60" si="16">+G55+H59</f>
        <v>0</v>
      </c>
      <c r="I60" s="37">
        <f t="shared" si="16"/>
        <v>0</v>
      </c>
      <c r="J60" s="37">
        <f t="shared" si="16"/>
        <v>0</v>
      </c>
      <c r="K60" s="37">
        <f t="shared" si="16"/>
        <v>3</v>
      </c>
      <c r="L60" s="37">
        <f t="shared" si="16"/>
        <v>5</v>
      </c>
      <c r="M60" s="37">
        <f t="shared" si="16"/>
        <v>1</v>
      </c>
      <c r="N60" s="37">
        <f t="shared" si="16"/>
        <v>0</v>
      </c>
      <c r="O60" s="37">
        <f t="shared" si="16"/>
        <v>0</v>
      </c>
      <c r="P60" s="37">
        <f t="shared" si="16"/>
        <v>6</v>
      </c>
      <c r="Q60" s="37">
        <f t="shared" si="16"/>
        <v>5</v>
      </c>
      <c r="R60" s="37">
        <f t="shared" si="16"/>
        <v>5</v>
      </c>
      <c r="S60" s="37">
        <f t="shared" si="16"/>
        <v>8</v>
      </c>
      <c r="T60" s="37">
        <f t="shared" si="16"/>
        <v>9</v>
      </c>
      <c r="U60" s="37">
        <f t="shared" si="16"/>
        <v>4</v>
      </c>
      <c r="V60" s="37">
        <f t="shared" si="16"/>
        <v>2</v>
      </c>
      <c r="W60" s="37">
        <f t="shared" si="16"/>
        <v>2</v>
      </c>
      <c r="X60" s="37">
        <f t="shared" si="16"/>
        <v>5</v>
      </c>
      <c r="Y60" s="37">
        <f t="shared" si="16"/>
        <v>0</v>
      </c>
      <c r="Z60" s="37">
        <f t="shared" si="16"/>
        <v>0</v>
      </c>
      <c r="AA60" s="37">
        <f t="shared" si="16"/>
        <v>0</v>
      </c>
      <c r="AB60" s="37">
        <f t="shared" si="16"/>
        <v>0</v>
      </c>
      <c r="AC60" s="37">
        <f t="shared" si="16"/>
        <v>0</v>
      </c>
      <c r="AD60" s="37">
        <f t="shared" si="16"/>
        <v>0</v>
      </c>
      <c r="AE60" s="37">
        <f t="shared" si="16"/>
        <v>0</v>
      </c>
      <c r="AF60" s="37">
        <f t="shared" si="16"/>
        <v>0</v>
      </c>
      <c r="AG60" s="37">
        <f t="shared" si="16"/>
        <v>0</v>
      </c>
      <c r="AH60" s="37">
        <f t="shared" si="16"/>
        <v>0</v>
      </c>
      <c r="AI60" s="37">
        <f t="shared" si="16"/>
        <v>0</v>
      </c>
      <c r="AJ60" s="37">
        <f t="shared" si="16"/>
        <v>0</v>
      </c>
      <c r="AK60" s="37">
        <f t="shared" si="16"/>
        <v>0</v>
      </c>
      <c r="AL60" s="37">
        <f t="shared" si="16"/>
        <v>0</v>
      </c>
      <c r="AM60" s="37">
        <f t="shared" si="16"/>
        <v>0</v>
      </c>
      <c r="AN60" s="37">
        <f t="shared" si="16"/>
        <v>0</v>
      </c>
      <c r="AO60" s="37" t="e">
        <f>+#REF!+AO59</f>
        <v>#REF!</v>
      </c>
      <c r="AP60" s="37"/>
      <c r="AQ60" s="37">
        <f>+AO55+AQ59</f>
        <v>0</v>
      </c>
      <c r="AR60" s="37">
        <f t="shared" si="16"/>
        <v>0</v>
      </c>
      <c r="AS60" s="37">
        <f t="shared" si="16"/>
        <v>0</v>
      </c>
      <c r="AT60" s="37" t="e">
        <f>+#REF!+AT59</f>
        <v>#REF!</v>
      </c>
      <c r="AU60" s="37">
        <f t="shared" si="16"/>
        <v>0</v>
      </c>
      <c r="AV60" s="37">
        <f t="shared" si="16"/>
        <v>0</v>
      </c>
      <c r="AW60" s="37">
        <f t="shared" si="16"/>
        <v>0</v>
      </c>
      <c r="AX60" s="37">
        <f>+AW55+AX59</f>
        <v>0</v>
      </c>
      <c r="AY60" s="37">
        <f t="shared" si="16"/>
        <v>0</v>
      </c>
      <c r="AZ60" s="37">
        <f t="shared" si="16"/>
        <v>0</v>
      </c>
      <c r="BA60" s="37">
        <f t="shared" si="16"/>
        <v>0</v>
      </c>
      <c r="BB60" s="37">
        <f t="shared" si="16"/>
        <v>0</v>
      </c>
      <c r="BC60" s="37"/>
      <c r="BD60" s="37">
        <f>+BB55+BD59</f>
        <v>0</v>
      </c>
      <c r="BE60" s="37">
        <f t="shared" si="16"/>
        <v>0</v>
      </c>
      <c r="BF60" s="37">
        <f t="shared" si="16"/>
        <v>0</v>
      </c>
      <c r="BG60" s="37">
        <f t="shared" si="16"/>
        <v>0</v>
      </c>
      <c r="BH60" s="37">
        <f t="shared" si="16"/>
        <v>0</v>
      </c>
      <c r="BI60" s="37">
        <f t="shared" si="16"/>
        <v>0</v>
      </c>
      <c r="BJ60" s="37">
        <f t="shared" si="16"/>
        <v>0</v>
      </c>
      <c r="BM60" s="4"/>
    </row>
    <row r="61" spans="1:94" ht="12.75" customHeight="1" x14ac:dyDescent="0.25">
      <c r="C61" s="1"/>
      <c r="F61" s="1"/>
      <c r="G61"/>
      <c r="H61"/>
      <c r="I61"/>
      <c r="J61"/>
      <c r="O61"/>
      <c r="P61"/>
      <c r="Q61"/>
      <c r="Y61" s="6"/>
      <c r="AA61" s="1"/>
      <c r="BM61" s="1"/>
    </row>
    <row r="62" spans="1:94" ht="14.65" customHeight="1" thickBot="1" x14ac:dyDescent="0.3">
      <c r="C62" s="1"/>
      <c r="D62" s="71" t="s">
        <v>128</v>
      </c>
      <c r="E62" s="72"/>
      <c r="F62" s="73" t="s">
        <v>129</v>
      </c>
      <c r="G62"/>
      <c r="H62"/>
      <c r="I62"/>
      <c r="J62"/>
      <c r="O62"/>
      <c r="P62"/>
      <c r="Q62"/>
      <c r="BM62" s="1"/>
    </row>
    <row r="63" spans="1:94" ht="14.65" customHeight="1" x14ac:dyDescent="0.25">
      <c r="C63" s="1"/>
      <c r="D63" s="71" t="s">
        <v>130</v>
      </c>
      <c r="E63" s="74">
        <v>19</v>
      </c>
      <c r="F63" s="73"/>
      <c r="O63" s="75"/>
      <c r="P63" s="75"/>
      <c r="Q63" s="75"/>
      <c r="R63" s="76">
        <f>MAX(F55:BH55)</f>
        <v>9</v>
      </c>
      <c r="BM63" s="1"/>
    </row>
    <row r="64" spans="1:94" ht="14.65" customHeight="1" thickBot="1" x14ac:dyDescent="0.3">
      <c r="C64" s="1"/>
      <c r="D64" s="72" t="s">
        <v>131</v>
      </c>
      <c r="E64" s="72" t="s">
        <v>132</v>
      </c>
      <c r="F64" s="73">
        <f>COUNTIF($F$5:$F$54,"")</f>
        <v>33</v>
      </c>
      <c r="O64" s="77"/>
      <c r="P64" s="77"/>
      <c r="Q64" s="77"/>
      <c r="R64" s="78">
        <f>MIN(G55:X57)</f>
        <v>0</v>
      </c>
      <c r="BM64" s="1"/>
    </row>
    <row r="65" spans="3:65" ht="14.65" customHeight="1" x14ac:dyDescent="0.25">
      <c r="C65" s="1"/>
      <c r="D65" s="72" t="s">
        <v>133</v>
      </c>
      <c r="E65" s="72" t="s">
        <v>134</v>
      </c>
      <c r="F65" s="73">
        <f t="shared" ref="F65:F70" si="17">COUNTIF($F$5:$F$54,D65)</f>
        <v>14</v>
      </c>
      <c r="BM65" s="1"/>
    </row>
    <row r="66" spans="3:65" ht="14.65" customHeight="1" x14ac:dyDescent="0.25">
      <c r="C66" s="1"/>
      <c r="D66" s="79" t="s">
        <v>135</v>
      </c>
      <c r="E66" s="79" t="s">
        <v>136</v>
      </c>
      <c r="F66" s="80">
        <f t="shared" si="17"/>
        <v>3</v>
      </c>
      <c r="R66" s="81"/>
      <c r="S66" s="81"/>
      <c r="T66" s="81"/>
      <c r="U66" s="81"/>
      <c r="V66" s="81"/>
      <c r="W66" s="81"/>
      <c r="X66" s="81"/>
      <c r="Y66" s="81"/>
      <c r="Z66" s="82"/>
      <c r="AA66" s="82"/>
      <c r="BM66" s="1"/>
    </row>
    <row r="67" spans="3:65" ht="14.65" customHeight="1" x14ac:dyDescent="0.25">
      <c r="C67" s="1"/>
      <c r="D67" s="83" t="s">
        <v>137</v>
      </c>
      <c r="E67" s="83" t="s">
        <v>138</v>
      </c>
      <c r="F67" s="84">
        <f t="shared" si="17"/>
        <v>0</v>
      </c>
      <c r="R67" s="81"/>
      <c r="S67" s="81"/>
      <c r="T67" s="81"/>
      <c r="U67" s="81"/>
      <c r="V67" s="81"/>
      <c r="W67" s="81"/>
      <c r="X67" s="85" t="s">
        <v>139</v>
      </c>
      <c r="Y67" s="85"/>
      <c r="Z67" s="86"/>
      <c r="AA67" s="86"/>
      <c r="BM67" s="1"/>
    </row>
    <row r="68" spans="3:65" ht="14.65" customHeight="1" x14ac:dyDescent="0.25">
      <c r="C68" s="1"/>
      <c r="D68" s="88" t="s">
        <v>140</v>
      </c>
      <c r="E68" s="88" t="s">
        <v>141</v>
      </c>
      <c r="F68" s="89">
        <f t="shared" si="17"/>
        <v>0</v>
      </c>
      <c r="R68" s="87" t="s">
        <v>142</v>
      </c>
      <c r="S68" s="90"/>
      <c r="T68" s="90"/>
      <c r="U68" s="90"/>
      <c r="V68" s="90"/>
      <c r="W68" s="90"/>
      <c r="X68" s="87">
        <v>8</v>
      </c>
      <c r="Y68" s="91"/>
      <c r="Z68" s="92" t="s">
        <v>143</v>
      </c>
      <c r="AA68" s="92"/>
      <c r="AB68"/>
      <c r="AE68" s="94"/>
      <c r="AF68" s="94"/>
      <c r="AG68" s="94"/>
      <c r="AH68" s="94"/>
      <c r="AI68" s="94"/>
      <c r="AJ68" s="94"/>
      <c r="AK68" s="163"/>
      <c r="AL68" s="163"/>
      <c r="AM68" s="163"/>
      <c r="AN68" s="163"/>
      <c r="BM68" s="1"/>
    </row>
    <row r="69" spans="3:65" ht="14.65" customHeight="1" x14ac:dyDescent="0.25">
      <c r="C69" s="1"/>
      <c r="D69" s="95" t="s">
        <v>144</v>
      </c>
      <c r="E69" s="95" t="s">
        <v>145</v>
      </c>
      <c r="F69" s="96">
        <f t="shared" si="17"/>
        <v>0</v>
      </c>
      <c r="R69" s="85" t="s">
        <v>146</v>
      </c>
      <c r="S69" s="85"/>
      <c r="T69" s="85"/>
      <c r="U69" s="85"/>
      <c r="V69" s="85"/>
      <c r="W69" s="85"/>
      <c r="X69" s="81">
        <v>6</v>
      </c>
      <c r="Y69" s="81"/>
      <c r="Z69" s="249" t="s">
        <v>147</v>
      </c>
      <c r="AA69" s="249"/>
      <c r="BM69" s="1"/>
    </row>
    <row r="70" spans="3:65" ht="14.65" customHeight="1" x14ac:dyDescent="0.25">
      <c r="C70" s="1"/>
      <c r="D70" s="97" t="s">
        <v>148</v>
      </c>
      <c r="E70" s="97" t="s">
        <v>149</v>
      </c>
      <c r="F70" s="98">
        <f t="shared" si="17"/>
        <v>0</v>
      </c>
      <c r="R70" s="85" t="s">
        <v>150</v>
      </c>
      <c r="S70" s="85"/>
      <c r="T70" s="85"/>
      <c r="U70" s="85"/>
      <c r="V70" s="85"/>
      <c r="W70" s="85"/>
      <c r="X70" s="81">
        <v>5</v>
      </c>
      <c r="Y70" s="81"/>
      <c r="Z70" s="250" t="s">
        <v>302</v>
      </c>
      <c r="AA70" s="250"/>
      <c r="AB70" s="180"/>
      <c r="AC70" s="249"/>
      <c r="AD70" s="249"/>
      <c r="BM70" s="1"/>
    </row>
    <row r="71" spans="3:65" ht="14.65" customHeight="1" x14ac:dyDescent="0.25">
      <c r="C71" s="1"/>
      <c r="D71" s="99" t="s">
        <v>151</v>
      </c>
      <c r="E71" s="99" t="s">
        <v>152</v>
      </c>
      <c r="F71" s="100">
        <f>COUNTIF($F$5:$F$53,D71)</f>
        <v>0</v>
      </c>
      <c r="R71" s="85" t="s">
        <v>153</v>
      </c>
      <c r="S71" s="85"/>
      <c r="T71" s="85"/>
      <c r="U71" s="85"/>
      <c r="V71" s="85"/>
      <c r="W71" s="85"/>
      <c r="X71" s="81">
        <v>6</v>
      </c>
      <c r="Y71" s="81"/>
      <c r="Z71" s="93" t="s">
        <v>301</v>
      </c>
      <c r="AA71" s="93"/>
      <c r="AC71" s="4"/>
      <c r="BM71" s="1"/>
    </row>
    <row r="72" spans="3:65" ht="14.65" customHeight="1" x14ac:dyDescent="0.25">
      <c r="C72" s="1"/>
      <c r="D72" s="101" t="s">
        <v>154</v>
      </c>
      <c r="E72" s="102" t="s">
        <v>155</v>
      </c>
      <c r="F72" s="103">
        <f>COUNTIF($F$5:$F$54,D72)</f>
        <v>0</v>
      </c>
      <c r="J72" s="1" t="s">
        <v>120</v>
      </c>
      <c r="R72" s="85" t="s">
        <v>156</v>
      </c>
      <c r="S72" s="85"/>
      <c r="T72" s="85"/>
      <c r="U72" s="85"/>
      <c r="V72" s="85"/>
      <c r="W72" s="85"/>
      <c r="X72" s="81">
        <v>2</v>
      </c>
      <c r="Y72" s="81"/>
      <c r="Z72" s="249" t="s">
        <v>157</v>
      </c>
      <c r="AA72" s="249"/>
      <c r="AB72"/>
      <c r="AC72"/>
      <c r="AD72"/>
      <c r="BM72" s="1"/>
    </row>
    <row r="73" spans="3:65" ht="14.65" customHeight="1" x14ac:dyDescent="0.25">
      <c r="C73" s="1"/>
      <c r="D73" s="104" t="s">
        <v>158</v>
      </c>
      <c r="E73" s="105" t="s">
        <v>159</v>
      </c>
      <c r="F73" s="103">
        <f>COUNTIF($F$5:$F$54,D73)</f>
        <v>0</v>
      </c>
      <c r="R73" s="85" t="s">
        <v>160</v>
      </c>
      <c r="S73" s="85"/>
      <c r="T73" s="85"/>
      <c r="U73" s="85"/>
      <c r="V73" s="85"/>
      <c r="W73" s="85"/>
      <c r="X73" s="81">
        <v>2</v>
      </c>
      <c r="Y73" s="81"/>
      <c r="Z73" s="249" t="s">
        <v>161</v>
      </c>
      <c r="AA73" s="249"/>
      <c r="AB73"/>
      <c r="BM73" s="1"/>
    </row>
    <row r="74" spans="3:65" ht="14.85" customHeight="1" x14ac:dyDescent="0.25">
      <c r="C74" s="1"/>
      <c r="D74" s="33"/>
      <c r="E74" s="33" t="s">
        <v>162</v>
      </c>
      <c r="F74" s="106">
        <f>SUM(F64:F73)</f>
        <v>50</v>
      </c>
      <c r="R74" s="85" t="s">
        <v>163</v>
      </c>
      <c r="S74" s="85"/>
      <c r="T74" s="85"/>
      <c r="U74" s="85"/>
      <c r="V74" s="85"/>
      <c r="W74" s="85"/>
      <c r="X74" s="81">
        <v>2</v>
      </c>
      <c r="Y74" s="81"/>
      <c r="Z74" s="107" t="s">
        <v>164</v>
      </c>
      <c r="AA74" s="92"/>
      <c r="AB74" s="108" t="s">
        <v>165</v>
      </c>
      <c r="BM74" s="1"/>
    </row>
    <row r="75" spans="3:65" ht="14.65" customHeight="1" x14ac:dyDescent="0.25">
      <c r="R75" s="85" t="s">
        <v>166</v>
      </c>
      <c r="S75" s="85"/>
      <c r="T75" s="85"/>
      <c r="U75" s="85"/>
      <c r="V75" s="85"/>
      <c r="W75" s="85"/>
      <c r="X75" s="81">
        <v>1</v>
      </c>
      <c r="Y75" s="81"/>
      <c r="Z75" s="251">
        <v>2008</v>
      </c>
      <c r="AA75" s="251"/>
    </row>
    <row r="76" spans="3:65" ht="14.65" customHeight="1" x14ac:dyDescent="0.25">
      <c r="R76" s="85" t="s">
        <v>167</v>
      </c>
      <c r="S76" s="85"/>
      <c r="T76" s="85"/>
      <c r="U76" s="85"/>
      <c r="V76" s="85"/>
      <c r="W76" s="85"/>
      <c r="X76" s="81">
        <v>1</v>
      </c>
      <c r="Y76" s="81"/>
      <c r="Z76" s="250">
        <v>2008</v>
      </c>
      <c r="AA76" s="250"/>
    </row>
    <row r="77" spans="3:65" ht="14.65" customHeight="1" x14ac:dyDescent="0.25">
      <c r="R77" s="85" t="s">
        <v>168</v>
      </c>
      <c r="S77" s="85"/>
      <c r="T77" s="85"/>
      <c r="U77" s="85"/>
      <c r="V77" s="85"/>
      <c r="W77" s="85"/>
      <c r="X77" s="81">
        <v>1</v>
      </c>
      <c r="Y77" s="81"/>
      <c r="Z77" s="250">
        <v>2008</v>
      </c>
      <c r="AA77" s="250"/>
      <c r="AB77"/>
      <c r="AC77"/>
      <c r="AD77"/>
      <c r="AE77"/>
    </row>
    <row r="78" spans="3:65" ht="14.65" customHeight="1" x14ac:dyDescent="0.25">
      <c r="R78" s="85" t="s">
        <v>169</v>
      </c>
      <c r="S78" s="85"/>
      <c r="T78" s="85"/>
      <c r="U78" s="85"/>
      <c r="V78" s="85"/>
      <c r="W78" s="85"/>
      <c r="X78" s="81">
        <v>1</v>
      </c>
      <c r="Y78" s="81"/>
      <c r="Z78" s="250">
        <v>2008</v>
      </c>
      <c r="AA78" s="250"/>
    </row>
    <row r="79" spans="3:65" ht="14.65" customHeight="1" x14ac:dyDescent="0.25">
      <c r="R79" s="85" t="s">
        <v>170</v>
      </c>
      <c r="S79" s="85"/>
      <c r="T79" s="85"/>
      <c r="U79" s="85"/>
      <c r="V79" s="85"/>
      <c r="W79" s="85"/>
      <c r="X79" s="81">
        <v>1</v>
      </c>
      <c r="Y79" s="81"/>
      <c r="Z79" s="109">
        <v>2009</v>
      </c>
      <c r="AA79" s="109"/>
    </row>
    <row r="80" spans="3:65" ht="14.65" customHeight="1" x14ac:dyDescent="0.25">
      <c r="R80" s="85" t="s">
        <v>171</v>
      </c>
      <c r="S80" s="85"/>
      <c r="T80" s="85"/>
      <c r="U80" s="85"/>
      <c r="V80" s="85"/>
      <c r="W80" s="85"/>
      <c r="X80" s="81">
        <v>1</v>
      </c>
      <c r="Y80" s="81"/>
      <c r="Z80" s="110">
        <v>2011</v>
      </c>
      <c r="AA80" s="110"/>
    </row>
    <row r="81" spans="18:27" ht="14.65" customHeight="1" x14ac:dyDescent="0.25">
      <c r="R81" s="85" t="s">
        <v>172</v>
      </c>
      <c r="S81" s="85"/>
      <c r="T81" s="85"/>
      <c r="U81" s="85"/>
      <c r="V81" s="85"/>
      <c r="W81" s="85"/>
      <c r="X81" s="81">
        <v>1</v>
      </c>
      <c r="Y81" s="81"/>
      <c r="Z81" s="110">
        <v>2013</v>
      </c>
      <c r="AA81" s="110"/>
    </row>
    <row r="82" spans="18:27" ht="14.65" customHeight="1" x14ac:dyDescent="0.25">
      <c r="R82" s="85" t="s">
        <v>173</v>
      </c>
      <c r="S82" s="85"/>
      <c r="T82" s="85"/>
      <c r="U82" s="85"/>
      <c r="V82" s="85"/>
      <c r="W82" s="85"/>
      <c r="X82" s="81">
        <v>1</v>
      </c>
      <c r="Y82" s="81"/>
      <c r="Z82" s="111">
        <v>2015</v>
      </c>
      <c r="AA82" s="110"/>
    </row>
    <row r="83" spans="18:27" ht="14.65" customHeight="1" x14ac:dyDescent="0.25">
      <c r="R83" s="85" t="s">
        <v>174</v>
      </c>
      <c r="S83" s="85"/>
      <c r="T83" s="85"/>
      <c r="U83" s="85"/>
      <c r="V83" s="85"/>
      <c r="W83" s="85"/>
      <c r="X83" s="81">
        <v>1</v>
      </c>
      <c r="Y83" s="81"/>
      <c r="Z83" s="110">
        <v>2016</v>
      </c>
      <c r="AA83" s="110"/>
    </row>
    <row r="84" spans="18:27" ht="12.75" customHeight="1" x14ac:dyDescent="0.25">
      <c r="R84" s="85" t="s">
        <v>175</v>
      </c>
      <c r="S84" s="85"/>
      <c r="T84" s="85"/>
      <c r="U84" s="85"/>
      <c r="V84" s="85"/>
      <c r="W84" s="85"/>
      <c r="X84" s="81">
        <v>1</v>
      </c>
      <c r="Y84" s="81"/>
      <c r="Z84" s="110">
        <v>2016</v>
      </c>
      <c r="AA84" s="110"/>
    </row>
    <row r="85" spans="18:27" ht="12.75" customHeight="1" x14ac:dyDescent="0.25">
      <c r="R85" s="85" t="s">
        <v>176</v>
      </c>
      <c r="S85" s="85"/>
      <c r="T85" s="85"/>
      <c r="U85" s="85"/>
      <c r="V85" s="85"/>
      <c r="W85" s="85"/>
      <c r="X85" s="81">
        <v>1</v>
      </c>
      <c r="Y85" s="81"/>
      <c r="Z85" s="111">
        <v>2016</v>
      </c>
      <c r="AA85" s="110"/>
    </row>
  </sheetData>
  <sheetProtection selectLockedCells="1" selectUnlockedCells="1"/>
  <sortState xmlns:xlrd2="http://schemas.microsoft.com/office/spreadsheetml/2017/richdata2" ref="A1:A83">
    <sortCondition sortBy="icon" ref="A53"/>
  </sortState>
  <mergeCells count="19">
    <mergeCell ref="AC70:AD70"/>
    <mergeCell ref="Z77:AA77"/>
    <mergeCell ref="Z78:AA78"/>
    <mergeCell ref="Z69:AA69"/>
    <mergeCell ref="Z70:AA70"/>
    <mergeCell ref="Z72:AA72"/>
    <mergeCell ref="Z73:AA73"/>
    <mergeCell ref="Z75:AA75"/>
    <mergeCell ref="Z76:AA76"/>
    <mergeCell ref="AF3:AJ3"/>
    <mergeCell ref="AO3:AS3"/>
    <mergeCell ref="AT3:AW3"/>
    <mergeCell ref="AX3:BA3"/>
    <mergeCell ref="G3:J3"/>
    <mergeCell ref="K3:N3"/>
    <mergeCell ref="S3:W3"/>
    <mergeCell ref="X3:AA3"/>
    <mergeCell ref="AB3:AE3"/>
    <mergeCell ref="O3:R3"/>
  </mergeCells>
  <phoneticPr fontId="4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536"/>
  <sheetViews>
    <sheetView workbookViewId="0"/>
  </sheetViews>
  <sheetFormatPr baseColWidth="10" defaultColWidth="11" defaultRowHeight="14.65" customHeight="1" outlineLevelCol="1" x14ac:dyDescent="0.2"/>
  <cols>
    <col min="1" max="1" width="5.140625" style="112" customWidth="1"/>
    <col min="2" max="2" width="9" style="113" customWidth="1"/>
    <col min="3" max="3" width="29.85546875" style="114" customWidth="1"/>
    <col min="4" max="4" width="15.5703125" style="115" customWidth="1"/>
    <col min="5" max="5" width="22" style="141" customWidth="1"/>
    <col min="6" max="6" width="11" style="117"/>
    <col min="7" max="7" width="11" style="116"/>
    <col min="8" max="8" width="12.28515625" style="131" customWidth="1"/>
    <col min="9" max="9" width="11" style="116" outlineLevel="1"/>
    <col min="10" max="16384" width="11" style="116"/>
  </cols>
  <sheetData>
    <row r="1" spans="1:12" ht="12.75" customHeight="1" x14ac:dyDescent="0.2">
      <c r="B1" s="119" t="s">
        <v>178</v>
      </c>
      <c r="F1" s="120" t="s">
        <v>179</v>
      </c>
      <c r="G1" s="118" t="s">
        <v>180</v>
      </c>
      <c r="H1" s="136" t="s">
        <v>181</v>
      </c>
    </row>
    <row r="2" spans="1:12" ht="12.75" customHeight="1" x14ac:dyDescent="0.2">
      <c r="A2" s="112" t="s">
        <v>182</v>
      </c>
      <c r="B2" s="113">
        <f>+'Reyno MTB'!C43</f>
        <v>4</v>
      </c>
      <c r="C2" s="114" t="str">
        <f>+'Reyno MTB'!D43</f>
        <v>Panadero Rutete *****</v>
      </c>
      <c r="D2" s="115" t="s">
        <v>100</v>
      </c>
      <c r="E2" s="28" t="str">
        <f>+'Reyno MTB'!F43</f>
        <v>Globero</v>
      </c>
      <c r="F2" s="117">
        <f>+'Reyno MTB'!B43</f>
        <v>2014</v>
      </c>
      <c r="G2" s="122" t="s">
        <v>183</v>
      </c>
      <c r="H2" s="131" t="s">
        <v>100</v>
      </c>
    </row>
    <row r="3" spans="1:12" ht="12.75" customHeight="1" x14ac:dyDescent="0.2">
      <c r="A3" s="112" t="s">
        <v>184</v>
      </c>
      <c r="B3" s="113">
        <f>+'Reyno MTB'!C5</f>
        <v>8</v>
      </c>
      <c r="C3" s="114" t="str">
        <f>+'Reyno MTB'!D5</f>
        <v>Alba Villena  *****</v>
      </c>
      <c r="D3" s="126" t="str">
        <f>+'Reyno MTB'!E5</f>
        <v>Francisco</v>
      </c>
      <c r="E3" s="28" t="str">
        <f>+'Reyno MTB'!F5</f>
        <v>Globetroter</v>
      </c>
      <c r="F3" s="117">
        <f>+'Reyno MTB'!B5</f>
        <v>2008</v>
      </c>
      <c r="G3" s="122" t="s">
        <v>185</v>
      </c>
      <c r="H3" s="128" t="s">
        <v>190</v>
      </c>
      <c r="I3" s="123"/>
      <c r="J3" s="123"/>
      <c r="K3" s="124"/>
      <c r="L3" s="125"/>
    </row>
    <row r="4" spans="1:12" ht="14.65" customHeight="1" x14ac:dyDescent="0.2">
      <c r="A4" s="112" t="s">
        <v>186</v>
      </c>
      <c r="B4" s="113" t="e">
        <f>+'Reyno MTB'!#REF!</f>
        <v>#REF!</v>
      </c>
      <c r="C4" s="114" t="e">
        <f>+'Reyno MTB'!#REF!</f>
        <v>#REF!</v>
      </c>
      <c r="D4" s="126" t="e">
        <f>+'Reyno MTB'!#REF!</f>
        <v>#REF!</v>
      </c>
      <c r="E4" s="28" t="e">
        <f>+'Reyno MTB'!#REF!</f>
        <v>#REF!</v>
      </c>
      <c r="F4" s="117" t="e">
        <f>+'Reyno MTB'!#REF!</f>
        <v>#REF!</v>
      </c>
      <c r="G4" s="122" t="s">
        <v>185</v>
      </c>
      <c r="H4" s="131" t="s">
        <v>197</v>
      </c>
      <c r="I4" s="123"/>
      <c r="J4" s="123"/>
      <c r="K4" s="127"/>
      <c r="L4" s="125"/>
    </row>
    <row r="5" spans="1:12" ht="14.65" customHeight="1" x14ac:dyDescent="0.2">
      <c r="A5" s="112" t="s">
        <v>189</v>
      </c>
      <c r="B5" s="113">
        <f>+'Reyno MTB'!C17</f>
        <v>0</v>
      </c>
      <c r="C5" s="114" t="str">
        <f>+'Reyno MTB'!D17</f>
        <v>Contreras Vallejo</v>
      </c>
      <c r="D5" s="126" t="str">
        <f>+'Reyno MTB'!E17</f>
        <v>Antonio</v>
      </c>
      <c r="E5" s="28" t="str">
        <f>+'Reyno MTB'!F17</f>
        <v/>
      </c>
      <c r="F5" s="117">
        <f>+'Reyno MTB'!B17</f>
        <v>2016</v>
      </c>
      <c r="G5" s="122" t="s">
        <v>185</v>
      </c>
      <c r="H5" s="131" t="s">
        <v>188</v>
      </c>
      <c r="I5" s="123"/>
      <c r="J5" s="123"/>
      <c r="K5" s="124"/>
      <c r="L5" s="125"/>
    </row>
    <row r="6" spans="1:12" ht="14.65" customHeight="1" x14ac:dyDescent="0.2">
      <c r="A6" s="112" t="s">
        <v>191</v>
      </c>
      <c r="B6" s="113">
        <f>+'Reyno MTB'!C15</f>
        <v>5</v>
      </c>
      <c r="C6" s="114" t="str">
        <f>+'Reyno MTB'!D15</f>
        <v>Conde Zuheros **</v>
      </c>
      <c r="D6" s="115" t="str">
        <f>+'Reyno MTB'!E15</f>
        <v>Jose  Aª</v>
      </c>
      <c r="E6" s="30" t="str">
        <f>+'Reyno MTB'!F15</f>
        <v>Globero</v>
      </c>
      <c r="F6" s="117">
        <v>2018</v>
      </c>
      <c r="G6" s="121" t="s">
        <v>185</v>
      </c>
      <c r="H6" s="131" t="s">
        <v>211</v>
      </c>
      <c r="I6" s="123"/>
      <c r="J6" s="123"/>
      <c r="K6" s="129"/>
      <c r="L6" s="125"/>
    </row>
    <row r="7" spans="1:12" ht="14.65" customHeight="1" x14ac:dyDescent="0.2">
      <c r="A7" s="112" t="s">
        <v>193</v>
      </c>
      <c r="B7" s="113">
        <f>+'Reyno MTB'!C10</f>
        <v>0</v>
      </c>
      <c r="C7" s="114" t="s">
        <v>26</v>
      </c>
      <c r="D7" s="126" t="s">
        <v>27</v>
      </c>
      <c r="E7" s="133" t="str">
        <f>+'Reyno MTB'!F10</f>
        <v/>
      </c>
      <c r="F7" s="117">
        <v>2014</v>
      </c>
      <c r="G7" s="122" t="s">
        <v>185</v>
      </c>
      <c r="H7" s="131" t="s">
        <v>199</v>
      </c>
      <c r="I7"/>
      <c r="J7" s="123"/>
      <c r="K7" s="124"/>
      <c r="L7" s="125"/>
    </row>
    <row r="8" spans="1:12" ht="14.85" customHeight="1" x14ac:dyDescent="0.2">
      <c r="A8" s="112" t="s">
        <v>196</v>
      </c>
      <c r="B8" s="113">
        <f>+'Reyno MTB'!C45</f>
        <v>0</v>
      </c>
      <c r="C8" s="114" t="str">
        <f>+'Reyno MTB'!D45</f>
        <v xml:space="preserve">Pérez Marín </v>
      </c>
      <c r="D8" s="126" t="str">
        <f>+'Reyno MTB'!E45</f>
        <v>Carlos</v>
      </c>
      <c r="E8" s="28" t="str">
        <f>+'Reyno MTB'!F45</f>
        <v/>
      </c>
      <c r="F8" s="117">
        <f>+'Reyno MTB'!B45</f>
        <v>2007</v>
      </c>
      <c r="G8" s="122" t="s">
        <v>185</v>
      </c>
      <c r="H8" s="131" t="s">
        <v>192</v>
      </c>
      <c r="J8" s="123"/>
      <c r="K8" s="129"/>
      <c r="L8" s="125"/>
    </row>
    <row r="9" spans="1:12" ht="14.65" customHeight="1" x14ac:dyDescent="0.2">
      <c r="A9" s="112" t="s">
        <v>198</v>
      </c>
      <c r="B9" s="113" t="e">
        <f>+'Reyno MTB'!#REF!</f>
        <v>#REF!</v>
      </c>
      <c r="C9" s="114" t="e">
        <f>+'Reyno MTB'!#REF!</f>
        <v>#REF!</v>
      </c>
      <c r="D9" s="126" t="e">
        <f>+'Reyno MTB'!#REF!</f>
        <v>#REF!</v>
      </c>
      <c r="E9" s="28" t="e">
        <f>+'Reyno MTB'!#REF!</f>
        <v>#REF!</v>
      </c>
      <c r="F9" s="117" t="e">
        <f>+'Reyno MTB'!#REF!</f>
        <v>#REF!</v>
      </c>
      <c r="G9" s="122" t="s">
        <v>185</v>
      </c>
      <c r="H9" s="131" t="s">
        <v>94</v>
      </c>
      <c r="I9"/>
      <c r="J9" s="123"/>
      <c r="K9" s="124"/>
      <c r="L9" s="125"/>
    </row>
    <row r="10" spans="1:12" ht="14.85" customHeight="1" x14ac:dyDescent="0.2">
      <c r="A10" s="112" t="s">
        <v>200</v>
      </c>
      <c r="B10" s="113" t="e">
        <f>+'Reyno MTB'!#REF!</f>
        <v>#REF!</v>
      </c>
      <c r="C10" s="114" t="e">
        <f>+'Reyno MTB'!#REF!</f>
        <v>#REF!</v>
      </c>
      <c r="D10" s="115" t="e">
        <f>+'Reyno MTB'!#REF!</f>
        <v>#REF!</v>
      </c>
      <c r="E10" s="30" t="e">
        <f>+'Reyno MTB'!#REF!</f>
        <v>#REF!</v>
      </c>
      <c r="F10" s="117">
        <v>2017</v>
      </c>
      <c r="G10" s="121" t="s">
        <v>206</v>
      </c>
      <c r="H10" s="131" t="s">
        <v>213</v>
      </c>
    </row>
    <row r="11" spans="1:12" ht="14.65" customHeight="1" x14ac:dyDescent="0.2">
      <c r="A11" s="112" t="s">
        <v>202</v>
      </c>
      <c r="B11" s="113">
        <f>+'Reyno MTB'!C13</f>
        <v>1</v>
      </c>
      <c r="C11" s="114" t="s">
        <v>36</v>
      </c>
      <c r="D11" s="126" t="s">
        <v>12</v>
      </c>
      <c r="E11" s="30" t="str">
        <f>+'Reyno MTB'!F13</f>
        <v>Globero</v>
      </c>
      <c r="F11" s="117" t="e">
        <f>+'Reyno MTB'!#REF!</f>
        <v>#REF!</v>
      </c>
      <c r="G11" s="122" t="s">
        <v>185</v>
      </c>
      <c r="H11" s="131" t="s">
        <v>203</v>
      </c>
      <c r="I11" s="123"/>
    </row>
    <row r="12" spans="1:12" ht="14.65" customHeight="1" x14ac:dyDescent="0.2">
      <c r="A12" s="112" t="s">
        <v>204</v>
      </c>
      <c r="B12" s="113" t="e">
        <f>+'Reyno MTB'!#REF!</f>
        <v>#REF!</v>
      </c>
      <c r="C12" s="114" t="s">
        <v>205</v>
      </c>
      <c r="D12" s="126" t="s">
        <v>119</v>
      </c>
      <c r="E12" s="133" t="str">
        <f>+'Reyno MTB'!F40</f>
        <v/>
      </c>
      <c r="F12" s="117">
        <v>2017</v>
      </c>
      <c r="G12" s="121" t="s">
        <v>206</v>
      </c>
      <c r="I12" s="123"/>
      <c r="J12" s="123"/>
      <c r="K12" s="132"/>
      <c r="L12" s="125"/>
    </row>
    <row r="13" spans="1:12" ht="14.85" customHeight="1" x14ac:dyDescent="0.2">
      <c r="A13" s="112" t="s">
        <v>207</v>
      </c>
      <c r="B13" s="113">
        <f>+'Reyno MTB'!C41</f>
        <v>4</v>
      </c>
      <c r="C13" s="114" t="str">
        <f>+'Reyno MTB'!D41</f>
        <v>Ortega Ortega  *</v>
      </c>
      <c r="D13" s="126" t="str">
        <f>+'Reyno MTB'!E41</f>
        <v>Francisco</v>
      </c>
      <c r="E13" s="28" t="str">
        <f>+'Reyno MTB'!F41</f>
        <v>Globero</v>
      </c>
      <c r="F13" s="117">
        <f>+'Reyno MTB'!B41</f>
        <v>2004</v>
      </c>
      <c r="G13" s="122" t="s">
        <v>194</v>
      </c>
      <c r="H13" s="131" t="s">
        <v>195</v>
      </c>
      <c r="I13" s="123"/>
      <c r="J13" s="123"/>
      <c r="K13" s="124"/>
      <c r="L13" s="125"/>
    </row>
    <row r="14" spans="1:12" ht="14.65" customHeight="1" x14ac:dyDescent="0.2">
      <c r="A14" s="112" t="s">
        <v>209</v>
      </c>
      <c r="B14" s="113">
        <f>+'Reyno MTB'!C24</f>
        <v>1</v>
      </c>
      <c r="C14" s="114" t="s">
        <v>237</v>
      </c>
      <c r="D14" s="126" t="s">
        <v>60</v>
      </c>
      <c r="E14" s="26" t="str">
        <f>+'Reyno MTB'!F24</f>
        <v>Globero</v>
      </c>
      <c r="F14" s="117">
        <f>+'Reyno MTB'!B19</f>
        <v>2019</v>
      </c>
      <c r="G14" s="122" t="s">
        <v>187</v>
      </c>
      <c r="H14" s="131" t="s">
        <v>48</v>
      </c>
      <c r="I14" s="123"/>
      <c r="J14" s="123"/>
      <c r="K14" s="134"/>
      <c r="L14" s="125"/>
    </row>
    <row r="15" spans="1:12" ht="14.65" customHeight="1" x14ac:dyDescent="0.2">
      <c r="A15" s="112" t="s">
        <v>210</v>
      </c>
      <c r="B15" s="113">
        <f>+'Reyno MTB'!C19</f>
        <v>0</v>
      </c>
      <c r="C15" s="114" t="str">
        <f>+'Reyno MTB'!D19</f>
        <v>De la Torre Villaverde</v>
      </c>
      <c r="D15" s="126" t="str">
        <f>+'Reyno MTB'!E19</f>
        <v>Joaquin</v>
      </c>
      <c r="E15" s="30" t="str">
        <f>+'Reyno MTB'!F19</f>
        <v/>
      </c>
      <c r="F15" s="117" t="e">
        <f>+'Reyno MTB'!#REF!</f>
        <v>#REF!</v>
      </c>
      <c r="G15" s="122" t="s">
        <v>185</v>
      </c>
      <c r="H15" s="131" t="s">
        <v>201</v>
      </c>
      <c r="I15" s="123"/>
      <c r="J15" s="123"/>
      <c r="K15" s="127"/>
      <c r="L15" s="125"/>
    </row>
    <row r="16" spans="1:12" ht="14.65" customHeight="1" x14ac:dyDescent="0.2">
      <c r="A16" s="112" t="s">
        <v>212</v>
      </c>
      <c r="B16" s="113" t="e">
        <f>+'Reyno MTB'!#REF!</f>
        <v>#REF!</v>
      </c>
      <c r="C16" s="114" t="e">
        <f>+'Reyno MTB'!#REF!</f>
        <v>#REF!</v>
      </c>
      <c r="D16" s="126" t="e">
        <f>+'Reyno MTB'!#REF!</f>
        <v>#REF!</v>
      </c>
      <c r="E16" s="30" t="e">
        <f>+'Reyno MTB'!#REF!</f>
        <v>#REF!</v>
      </c>
      <c r="F16" s="117">
        <v>2018</v>
      </c>
      <c r="G16" s="121" t="s">
        <v>194</v>
      </c>
      <c r="H16" s="131" t="s">
        <v>60</v>
      </c>
      <c r="I16" s="123"/>
      <c r="J16" s="123"/>
      <c r="K16" s="132"/>
      <c r="L16" s="125"/>
    </row>
    <row r="17" spans="1:12" ht="14.65" customHeight="1" x14ac:dyDescent="0.2">
      <c r="A17" s="112" t="s">
        <v>214</v>
      </c>
      <c r="B17" s="113">
        <f>+'Reyno MTB'!C29</f>
        <v>0</v>
      </c>
      <c r="C17" s="114" t="s">
        <v>73</v>
      </c>
      <c r="D17" s="126" t="s">
        <v>44</v>
      </c>
      <c r="E17" s="30" t="str">
        <f>+'Reyno MTB'!F29</f>
        <v/>
      </c>
      <c r="F17" s="117">
        <v>2017</v>
      </c>
      <c r="G17" s="121" t="s">
        <v>187</v>
      </c>
      <c r="H17" s="131" t="s">
        <v>215</v>
      </c>
      <c r="I17" s="123"/>
      <c r="J17" s="123"/>
      <c r="K17" s="132"/>
      <c r="L17" s="125"/>
    </row>
    <row r="18" spans="1:12" ht="14.65" customHeight="1" x14ac:dyDescent="0.2">
      <c r="A18" s="112" t="s">
        <v>216</v>
      </c>
      <c r="B18" s="113">
        <f>+'Reyno MTB'!C36</f>
        <v>1</v>
      </c>
      <c r="C18" s="114" t="str">
        <f>+'Reyno MTB'!D36</f>
        <v>Moreno Castro *</v>
      </c>
      <c r="D18" s="126" t="str">
        <f>+'Reyno MTB'!E36</f>
        <v>Rafael</v>
      </c>
      <c r="E18" s="26" t="str">
        <f>+'Reyno MTB'!F36</f>
        <v>Globero</v>
      </c>
      <c r="F18" s="117">
        <f>+'Reyno MTB'!B36</f>
        <v>2015</v>
      </c>
      <c r="G18" s="136" t="s">
        <v>194</v>
      </c>
      <c r="H18" s="131" t="s">
        <v>224</v>
      </c>
      <c r="I18" s="123"/>
      <c r="J18" s="123"/>
      <c r="K18" s="132"/>
      <c r="L18" s="125"/>
    </row>
    <row r="19" spans="1:12" ht="14.65" customHeight="1" x14ac:dyDescent="0.2">
      <c r="A19" s="112" t="s">
        <v>218</v>
      </c>
      <c r="B19" s="113">
        <f>+'Reyno MTB'!C52</f>
        <v>0</v>
      </c>
      <c r="C19" s="114" t="str">
        <f>+'Reyno MTB'!D52</f>
        <v>Vílchez Jiménez  *</v>
      </c>
      <c r="D19" s="126" t="str">
        <f>+'Reyno MTB'!E52</f>
        <v>Jose Aª.</v>
      </c>
      <c r="E19" s="26" t="str">
        <f>+'Reyno MTB'!F52</f>
        <v/>
      </c>
      <c r="F19" s="117">
        <v>2018</v>
      </c>
      <c r="G19" s="121" t="s">
        <v>206</v>
      </c>
      <c r="H19" s="131" t="s">
        <v>21</v>
      </c>
      <c r="I19" s="123"/>
      <c r="J19" s="123"/>
      <c r="K19" s="132"/>
      <c r="L19" s="125"/>
    </row>
    <row r="20" spans="1:12" ht="14.85" customHeight="1" x14ac:dyDescent="0.2">
      <c r="A20" s="112" t="s">
        <v>219</v>
      </c>
      <c r="B20" s="113">
        <f>+'Reyno MTB'!C8</f>
        <v>0</v>
      </c>
      <c r="C20" s="114" t="s">
        <v>220</v>
      </c>
      <c r="D20" s="126" t="s">
        <v>21</v>
      </c>
      <c r="E20" s="133" t="str">
        <f>+'Reyno MTB'!F8</f>
        <v/>
      </c>
      <c r="F20" s="117">
        <f>+'Reyno MTB'!B23</f>
        <v>2008</v>
      </c>
      <c r="G20" s="122" t="s">
        <v>194</v>
      </c>
      <c r="H20" s="131" t="s">
        <v>208</v>
      </c>
      <c r="I20" s="123"/>
      <c r="J20" s="123"/>
      <c r="K20" s="134"/>
      <c r="L20" s="125"/>
    </row>
    <row r="21" spans="1:12" ht="14.65" customHeight="1" x14ac:dyDescent="0.2">
      <c r="A21" s="112" t="s">
        <v>221</v>
      </c>
      <c r="B21" s="113">
        <f>+'Reyno MTB'!C27</f>
        <v>0</v>
      </c>
      <c r="C21" s="114" t="str">
        <f>+'Reyno MTB'!D27</f>
        <v>Jiménez Espartero</v>
      </c>
      <c r="D21" s="126" t="str">
        <f>+'Reyno MTB'!E27</f>
        <v>Francisco Luis</v>
      </c>
      <c r="E21" s="26" t="str">
        <f>+'Reyno MTB'!F27</f>
        <v/>
      </c>
      <c r="F21" s="117">
        <f>+'Reyno MTB'!B52</f>
        <v>2004</v>
      </c>
      <c r="G21" s="122" t="s">
        <v>185</v>
      </c>
      <c r="H21" s="131" t="s">
        <v>230</v>
      </c>
      <c r="J21" s="123"/>
      <c r="K21" s="135"/>
      <c r="L21" s="125"/>
    </row>
    <row r="22" spans="1:12" ht="14.65" customHeight="1" x14ac:dyDescent="0.2">
      <c r="A22" s="112" t="s">
        <v>223</v>
      </c>
      <c r="B22" s="113">
        <f>+'Reyno MTB'!C23</f>
        <v>0</v>
      </c>
      <c r="C22" s="114" t="str">
        <f>+'Reyno MTB'!D23</f>
        <v>Gómez Heredia</v>
      </c>
      <c r="D22" s="126" t="str">
        <f>+'Reyno MTB'!E23</f>
        <v xml:space="preserve">Fernando   </v>
      </c>
      <c r="E22" s="30" t="str">
        <f>+'Reyno MTB'!F23</f>
        <v/>
      </c>
      <c r="F22" s="117">
        <f>+'Reyno MTB'!B27</f>
        <v>2016</v>
      </c>
      <c r="G22" s="122" t="s">
        <v>185</v>
      </c>
      <c r="H22" s="131" t="s">
        <v>228</v>
      </c>
      <c r="J22" s="123"/>
      <c r="K22" s="129"/>
      <c r="L22" s="125"/>
    </row>
    <row r="23" spans="1:12" ht="14.65" customHeight="1" x14ac:dyDescent="0.2">
      <c r="A23" s="112" t="s">
        <v>225</v>
      </c>
      <c r="B23" s="113">
        <f>+'Reyno MTB'!C53</f>
        <v>0</v>
      </c>
      <c r="C23" s="114" t="str">
        <f>+'Reyno MTB'!D53</f>
        <v>Villarejo Urrea</v>
      </c>
      <c r="D23" s="126" t="str">
        <f>+'Reyno MTB'!E53</f>
        <v>Manuel</v>
      </c>
      <c r="E23" s="26" t="str">
        <f>+'Reyno MTB'!F53</f>
        <v/>
      </c>
      <c r="F23" s="117">
        <f>+'Reyno MTB'!B53</f>
        <v>2004</v>
      </c>
      <c r="G23" s="122" t="s">
        <v>185</v>
      </c>
      <c r="H23" s="131" t="s">
        <v>226</v>
      </c>
      <c r="I23" s="123"/>
      <c r="J23" s="123"/>
      <c r="K23" s="129"/>
      <c r="L23" s="125"/>
    </row>
    <row r="24" spans="1:12" ht="14.65" customHeight="1" x14ac:dyDescent="0.2">
      <c r="A24" s="112" t="s">
        <v>227</v>
      </c>
      <c r="B24" s="113">
        <f>+'Reyno MTB'!C11</f>
        <v>1</v>
      </c>
      <c r="C24" s="114" t="str">
        <f>+'Reyno MTB'!D11</f>
        <v>Cabello Ramírez</v>
      </c>
      <c r="D24" s="115" t="str">
        <f>+'Reyno MTB'!E11</f>
        <v>Manuel</v>
      </c>
      <c r="E24" s="30" t="str">
        <f>+'Reyno MTB'!F11</f>
        <v>Globero</v>
      </c>
      <c r="F24" s="117">
        <v>2017</v>
      </c>
      <c r="G24" s="121" t="s">
        <v>185</v>
      </c>
      <c r="H24" s="131" t="s">
        <v>217</v>
      </c>
      <c r="I24" s="123"/>
      <c r="J24" s="123"/>
      <c r="K24" s="135"/>
      <c r="L24" s="125"/>
    </row>
    <row r="25" spans="1:12" ht="14.65" customHeight="1" x14ac:dyDescent="0.2">
      <c r="A25" s="112" t="s">
        <v>229</v>
      </c>
      <c r="B25" s="113">
        <f>+'Reyno MTB'!C39</f>
        <v>0</v>
      </c>
      <c r="C25" s="114" t="s">
        <v>91</v>
      </c>
      <c r="D25" s="126" t="s">
        <v>92</v>
      </c>
      <c r="E25" s="30" t="str">
        <f>+'Reyno MTB'!F39</f>
        <v/>
      </c>
      <c r="F25" s="117" t="e">
        <f>+'Reyno MTB'!#REF!</f>
        <v>#REF!</v>
      </c>
      <c r="G25" s="122" t="s">
        <v>185</v>
      </c>
      <c r="H25" s="131" t="s">
        <v>239</v>
      </c>
      <c r="I25" s="123"/>
    </row>
    <row r="26" spans="1:12" ht="14.85" customHeight="1" x14ac:dyDescent="0.2">
      <c r="A26" s="112" t="s">
        <v>231</v>
      </c>
      <c r="B26" s="113">
        <f>+'Reyno MTB'!C25</f>
        <v>0</v>
      </c>
      <c r="C26" s="114" t="str">
        <f>+'Reyno MTB'!D25</f>
        <v>Gonzalez  Sanchez</v>
      </c>
      <c r="D26" s="126" t="str">
        <f>+'Reyno MTB'!E25</f>
        <v>Juan Jesus</v>
      </c>
      <c r="E26" s="26" t="str">
        <f>+'Reyno MTB'!F25</f>
        <v/>
      </c>
      <c r="F26" s="117">
        <f>+'Reyno MTB'!B11</f>
        <v>2009</v>
      </c>
      <c r="G26" s="122" t="s">
        <v>194</v>
      </c>
      <c r="H26" s="131" t="s">
        <v>34</v>
      </c>
      <c r="I26" s="123"/>
      <c r="J26" s="123"/>
      <c r="K26" s="129"/>
      <c r="L26" s="125"/>
    </row>
    <row r="27" spans="1:12" ht="14.65" customHeight="1" x14ac:dyDescent="0.2">
      <c r="A27" s="112" t="s">
        <v>232</v>
      </c>
      <c r="B27" s="113">
        <f>+'Reyno MTB'!C42</f>
        <v>0</v>
      </c>
      <c r="C27" s="114" t="str">
        <f>+'Reyno MTB'!D42</f>
        <v>Ortiz Gutierrez</v>
      </c>
      <c r="D27" s="126" t="str">
        <f>+'Reyno MTB'!E42</f>
        <v xml:space="preserve">Jose  </v>
      </c>
      <c r="E27" s="26" t="str">
        <f>+'Reyno MTB'!F42</f>
        <v/>
      </c>
      <c r="F27" s="117">
        <f>+'Reyno MTB'!B42</f>
        <v>2018</v>
      </c>
      <c r="G27" s="121" t="s">
        <v>206</v>
      </c>
      <c r="H27" s="131" t="s">
        <v>233</v>
      </c>
      <c r="I27" s="123"/>
      <c r="J27" s="123"/>
      <c r="K27" s="132"/>
      <c r="L27" s="125"/>
    </row>
    <row r="28" spans="1:12" ht="14.65" customHeight="1" x14ac:dyDescent="0.2">
      <c r="A28" s="112" t="s">
        <v>234</v>
      </c>
      <c r="B28" s="113" t="e">
        <f>+'Reyno MTB'!#REF!</f>
        <v>#REF!</v>
      </c>
      <c r="C28" s="114" t="e">
        <f>+'Reyno MTB'!#REF!</f>
        <v>#REF!</v>
      </c>
      <c r="D28" s="126" t="e">
        <f>+'Reyno MTB'!#REF!</f>
        <v>#REF!</v>
      </c>
      <c r="E28" s="26" t="e">
        <f>+'Reyno MTB'!#REF!</f>
        <v>#REF!</v>
      </c>
      <c r="F28" s="117">
        <f>+'Reyno MTB'!B16</f>
        <v>2021</v>
      </c>
      <c r="G28" s="121" t="s">
        <v>206</v>
      </c>
      <c r="H28" s="131" t="s">
        <v>222</v>
      </c>
      <c r="I28" s="123"/>
      <c r="J28" s="123"/>
      <c r="K28" s="132"/>
      <c r="L28" s="125"/>
    </row>
    <row r="29" spans="1:12" ht="14.85" customHeight="1" x14ac:dyDescent="0.2">
      <c r="A29" s="112" t="s">
        <v>236</v>
      </c>
      <c r="B29" s="113">
        <f>+'Reyno MTB'!C16</f>
        <v>1</v>
      </c>
      <c r="C29" s="114" t="str">
        <f>+'Reyno MTB'!D16</f>
        <v>Conde Flores</v>
      </c>
      <c r="D29" s="126" t="str">
        <f>+'Reyno MTB'!E16</f>
        <v>Jose  Manuel</v>
      </c>
      <c r="E29" s="26" t="str">
        <f>+'Reyno MTB'!F16</f>
        <v>Globero</v>
      </c>
      <c r="F29" s="117">
        <f>+'Reyno MTB'!B31</f>
        <v>2014</v>
      </c>
      <c r="G29" s="122" t="s">
        <v>187</v>
      </c>
      <c r="H29" s="131" t="s">
        <v>235</v>
      </c>
    </row>
    <row r="30" spans="1:12" ht="14.65" customHeight="1" x14ac:dyDescent="0.2">
      <c r="A30" s="112" t="s">
        <v>238</v>
      </c>
      <c r="B30" s="113">
        <f>+'Reyno MTB'!C32</f>
        <v>0</v>
      </c>
      <c r="C30" s="114" t="str">
        <f>+'Reyno MTB'!D31</f>
        <v>Medina Luque</v>
      </c>
      <c r="D30" s="115" t="str">
        <f>+'Reyno MTB'!E31</f>
        <v>Pedro José</v>
      </c>
      <c r="E30" s="26" t="str">
        <f>+'Reyno MTB'!F32</f>
        <v/>
      </c>
      <c r="F30" s="117" t="e">
        <f>+'Reyno MTB'!#REF!</f>
        <v>#REF!</v>
      </c>
      <c r="G30" s="122" t="s">
        <v>187</v>
      </c>
      <c r="H30" s="131" t="s">
        <v>86</v>
      </c>
      <c r="I30" s="123"/>
    </row>
    <row r="31" spans="1:12" ht="14.65" customHeight="1" x14ac:dyDescent="0.2">
      <c r="A31" s="112" t="s">
        <v>240</v>
      </c>
      <c r="B31" s="113" t="e">
        <f>+'Reyno MTB'!#REF!</f>
        <v>#REF!</v>
      </c>
      <c r="C31" s="114" t="e">
        <f>+'Reyno MTB'!#REF!</f>
        <v>#REF!</v>
      </c>
      <c r="D31" s="126" t="e">
        <f>+'Reyno MTB'!#REF!</f>
        <v>#REF!</v>
      </c>
      <c r="E31" s="26" t="e">
        <f>+'Reyno MTB'!#REF!</f>
        <v>#REF!</v>
      </c>
      <c r="F31" s="117">
        <v>2004</v>
      </c>
      <c r="G31" s="121" t="s">
        <v>185</v>
      </c>
      <c r="H31" s="131" t="s">
        <v>241</v>
      </c>
    </row>
    <row r="32" spans="1:12" ht="14.65" customHeight="1" x14ac:dyDescent="0.2">
      <c r="A32" s="112" t="s">
        <v>242</v>
      </c>
      <c r="B32" s="113">
        <f>+'Reyno MTB'!C20</f>
        <v>3</v>
      </c>
      <c r="C32" s="114" t="str">
        <f>+'Reyno MTB'!D20</f>
        <v>Diaz Castro</v>
      </c>
      <c r="D32" s="115" t="str">
        <f>+'Reyno MTB'!E20</f>
        <v>Jesus</v>
      </c>
      <c r="E32" s="142" t="str">
        <f>+'Reyno MTB'!F20</f>
        <v>Globero</v>
      </c>
      <c r="F32" s="117" t="e">
        <f>+'Reyno MTB'!#REF!</f>
        <v>#REF!</v>
      </c>
      <c r="G32" s="122" t="s">
        <v>206</v>
      </c>
      <c r="H32" s="131" t="s">
        <v>251</v>
      </c>
      <c r="I32"/>
      <c r="J32" s="123"/>
      <c r="K32" s="129"/>
      <c r="L32" s="125"/>
    </row>
    <row r="33" spans="1:12" ht="14.65" customHeight="1" x14ac:dyDescent="0.2">
      <c r="A33" s="112" t="s">
        <v>244</v>
      </c>
      <c r="B33" s="113">
        <f>+'Reyno MTB'!C9</f>
        <v>0</v>
      </c>
      <c r="C33" s="114" t="str">
        <f>+'Reyno MTB'!D9</f>
        <v>Barranco García</v>
      </c>
      <c r="D33" s="126" t="str">
        <f>+'Reyno MTB'!E9</f>
        <v>Miguel Angel</v>
      </c>
      <c r="E33" s="26" t="str">
        <f>+'Reyno MTB'!F9</f>
        <v/>
      </c>
      <c r="F33" s="117">
        <f>+'Reyno MTB'!B20</f>
        <v>2004</v>
      </c>
      <c r="G33" s="137" t="s">
        <v>206</v>
      </c>
      <c r="H33" s="131" t="s">
        <v>243</v>
      </c>
      <c r="I33" s="123"/>
      <c r="J33" s="123"/>
      <c r="K33" s="129"/>
      <c r="L33" s="125"/>
    </row>
    <row r="34" spans="1:12" ht="14.65" customHeight="1" x14ac:dyDescent="0.2">
      <c r="A34" s="112" t="s">
        <v>246</v>
      </c>
      <c r="B34" s="113">
        <f>+'Reyno MTB'!C33</f>
        <v>0</v>
      </c>
      <c r="C34" s="114" t="s">
        <v>80</v>
      </c>
      <c r="D34" s="126" t="s">
        <v>24</v>
      </c>
      <c r="E34" s="26" t="str">
        <f>+'Reyno MTB'!F33</f>
        <v/>
      </c>
      <c r="F34" s="117">
        <f>+'Reyno MTB'!B52</f>
        <v>2004</v>
      </c>
      <c r="G34" s="121" t="s">
        <v>187</v>
      </c>
      <c r="H34" s="131" t="s">
        <v>274</v>
      </c>
    </row>
    <row r="35" spans="1:12" ht="14.65" customHeight="1" x14ac:dyDescent="0.2">
      <c r="A35" s="112" t="s">
        <v>248</v>
      </c>
      <c r="B35" s="113">
        <f>+'Reyno MTB'!C37</f>
        <v>1</v>
      </c>
      <c r="C35" s="114" t="str">
        <f>+'Reyno MTB'!D37</f>
        <v>Muñoz Quintero  *</v>
      </c>
      <c r="D35" s="126" t="str">
        <f>+'Reyno MTB'!E37</f>
        <v>Daniel José</v>
      </c>
      <c r="E35" s="26" t="str">
        <f>+'Reyno MTB'!F38</f>
        <v>Globero</v>
      </c>
      <c r="F35" s="117">
        <f>+'Reyno MTB'!B37</f>
        <v>2008</v>
      </c>
      <c r="G35" s="121" t="s">
        <v>206</v>
      </c>
      <c r="H35" s="131" t="s">
        <v>249</v>
      </c>
      <c r="I35" s="123"/>
      <c r="J35" s="123"/>
      <c r="K35" s="129"/>
      <c r="L35" s="125"/>
    </row>
    <row r="36" spans="1:12" ht="14.65" customHeight="1" x14ac:dyDescent="0.2">
      <c r="A36" s="112" t="s">
        <v>250</v>
      </c>
      <c r="B36" s="113">
        <f>+'Reyno MTB'!C6</f>
        <v>0</v>
      </c>
      <c r="C36" s="114" t="str">
        <f>+'Reyno MTB'!D6</f>
        <v>Acosta Abuin</v>
      </c>
      <c r="D36" s="126" t="str">
        <f>+'Reyno MTB'!E6</f>
        <v>Juan Pablo</v>
      </c>
      <c r="E36" s="26" t="str">
        <f>+'Reyno MTB'!F6</f>
        <v/>
      </c>
      <c r="F36" s="117">
        <f>+'Reyno MTB'!B6</f>
        <v>2013</v>
      </c>
      <c r="G36" s="121" t="s">
        <v>187</v>
      </c>
      <c r="H36" s="131" t="s">
        <v>15</v>
      </c>
    </row>
    <row r="37" spans="1:12" ht="14.65" customHeight="1" x14ac:dyDescent="0.2">
      <c r="A37" s="112" t="s">
        <v>252</v>
      </c>
      <c r="B37" s="113">
        <f>+'Reyno MTB'!C28</f>
        <v>0</v>
      </c>
      <c r="C37" s="114" t="str">
        <f>+'Reyno MTB'!D28</f>
        <v>Jiménez Molina</v>
      </c>
      <c r="D37" s="126" t="str">
        <f>+'Reyno MTB'!E28</f>
        <v>Jerónimo</v>
      </c>
      <c r="E37" s="26" t="str">
        <f>+'Reyno MTB'!F28</f>
        <v/>
      </c>
      <c r="F37" s="117">
        <f>+'Reyno MTB'!B28</f>
        <v>2004</v>
      </c>
      <c r="G37" s="121" t="s">
        <v>206</v>
      </c>
      <c r="H37" s="131" t="s">
        <v>265</v>
      </c>
      <c r="J37" s="123"/>
      <c r="K37" s="129"/>
      <c r="L37" s="125"/>
    </row>
    <row r="38" spans="1:12" ht="14.65" customHeight="1" x14ac:dyDescent="0.2">
      <c r="A38" s="112" t="s">
        <v>253</v>
      </c>
      <c r="B38" s="113" t="e">
        <f>+'Reyno MTB'!#REF!</f>
        <v>#REF!</v>
      </c>
      <c r="C38" s="114" t="e">
        <f>+'Reyno MTB'!#REF!</f>
        <v>#REF!</v>
      </c>
      <c r="D38" s="126" t="e">
        <f>+'Reyno MTB'!#REF!</f>
        <v>#REF!</v>
      </c>
      <c r="E38" s="26" t="e">
        <f>+'Reyno MTB'!#REF!</f>
        <v>#REF!</v>
      </c>
      <c r="F38" s="117" t="e">
        <f>+'Reyno MTB'!#REF!</f>
        <v>#REF!</v>
      </c>
      <c r="G38" s="121" t="s">
        <v>206</v>
      </c>
      <c r="H38" s="131" t="s">
        <v>245</v>
      </c>
    </row>
    <row r="39" spans="1:12" ht="14.85" customHeight="1" x14ac:dyDescent="0.2">
      <c r="A39" s="112" t="s">
        <v>255</v>
      </c>
      <c r="B39" s="113" t="e">
        <f>+'Reyno MTB'!#REF!</f>
        <v>#REF!</v>
      </c>
      <c r="C39" s="114" t="e">
        <f>+'Reyno MTB'!#REF!</f>
        <v>#REF!</v>
      </c>
      <c r="D39" s="126" t="e">
        <f>+'Reyno MTB'!#REF!</f>
        <v>#REF!</v>
      </c>
      <c r="E39" s="26" t="e">
        <f>+'Reyno MTB'!#REF!</f>
        <v>#REF!</v>
      </c>
      <c r="F39" s="117">
        <v>2017</v>
      </c>
      <c r="G39" s="121" t="s">
        <v>206</v>
      </c>
      <c r="H39" s="131" t="s">
        <v>247</v>
      </c>
    </row>
    <row r="40" spans="1:12" ht="14.65" customHeight="1" x14ac:dyDescent="0.2">
      <c r="A40" s="112" t="s">
        <v>257</v>
      </c>
      <c r="B40" s="113">
        <f>+'Reyno MTB'!C14</f>
        <v>0</v>
      </c>
      <c r="C40" s="114" t="str">
        <f>+'Reyno MTB'!D14</f>
        <v>Cobo Gallardo</v>
      </c>
      <c r="D40" s="126" t="str">
        <f>+'Reyno MTB'!E14</f>
        <v xml:space="preserve">Fernando   </v>
      </c>
      <c r="E40" s="26" t="str">
        <f>+'Reyno MTB'!F14</f>
        <v/>
      </c>
      <c r="F40" s="117">
        <f>+'Reyno MTB'!B14</f>
        <v>2014</v>
      </c>
      <c r="G40" s="121" t="s">
        <v>206</v>
      </c>
      <c r="H40" s="131" t="s">
        <v>254</v>
      </c>
    </row>
    <row r="41" spans="1:12" ht="14.65" customHeight="1" x14ac:dyDescent="0.2">
      <c r="A41" s="112" t="s">
        <v>259</v>
      </c>
      <c r="B41" s="113">
        <f>+'Reyno MTB'!C50</f>
        <v>0</v>
      </c>
      <c r="C41" s="114" t="str">
        <f>+'Reyno MTB'!D50</f>
        <v>Salido Santiago</v>
      </c>
      <c r="D41" s="126" t="str">
        <f>+'Reyno MTB'!E50</f>
        <v>Miguel Angel</v>
      </c>
      <c r="E41" s="26" t="str">
        <f>+'Reyno MTB'!F50</f>
        <v/>
      </c>
      <c r="F41" s="117">
        <f>+'Reyno MTB'!B50</f>
        <v>2011</v>
      </c>
      <c r="G41" s="121" t="s">
        <v>194</v>
      </c>
      <c r="H41" s="131" t="s">
        <v>256</v>
      </c>
    </row>
    <row r="42" spans="1:12" ht="14.65" customHeight="1" x14ac:dyDescent="0.2">
      <c r="A42" s="112" t="s">
        <v>262</v>
      </c>
      <c r="B42" s="113">
        <f>+'Reyno MTB'!C47</f>
        <v>0</v>
      </c>
      <c r="C42" s="114" t="str">
        <f>+'Reyno MTB'!D47</f>
        <v>Rodriguez Fuentes</v>
      </c>
      <c r="D42" s="126" t="str">
        <f>+'Reyno MTB'!E47</f>
        <v>José E.</v>
      </c>
      <c r="E42" s="26" t="str">
        <f>+'Reyno MTB'!F47</f>
        <v/>
      </c>
      <c r="F42" s="117">
        <f>+'Reyno MTB'!B47</f>
        <v>2004</v>
      </c>
      <c r="G42" s="121" t="s">
        <v>185</v>
      </c>
      <c r="H42" s="131" t="s">
        <v>258</v>
      </c>
      <c r="I42" s="123"/>
    </row>
    <row r="43" spans="1:12" ht="14.65" customHeight="1" x14ac:dyDescent="0.2">
      <c r="A43" s="112" t="s">
        <v>264</v>
      </c>
      <c r="B43" s="113" t="e">
        <f>+'Reyno MTB'!#REF!</f>
        <v>#REF!</v>
      </c>
      <c r="C43" s="114" t="s">
        <v>9</v>
      </c>
      <c r="D43" s="126" t="s">
        <v>10</v>
      </c>
      <c r="E43" s="26" t="e">
        <f>+'Reyno MTB'!#REF!</f>
        <v>#REF!</v>
      </c>
      <c r="F43" s="117">
        <v>2018</v>
      </c>
      <c r="G43" s="121" t="s">
        <v>260</v>
      </c>
      <c r="H43" s="131" t="s">
        <v>261</v>
      </c>
    </row>
    <row r="44" spans="1:12" ht="14.65" customHeight="1" x14ac:dyDescent="0.2">
      <c r="A44" s="112" t="s">
        <v>266</v>
      </c>
      <c r="B44" s="113">
        <f>+'Reyno MTB'!C44</f>
        <v>0</v>
      </c>
      <c r="C44" s="114" t="str">
        <f>+'Reyno MTB'!D44</f>
        <v xml:space="preserve">Pérez Marín </v>
      </c>
      <c r="D44" s="126" t="str">
        <f>+'Reyno MTB'!E44</f>
        <v>Alberto Jesús</v>
      </c>
      <c r="E44" s="26" t="str">
        <f>+'Reyno MTB'!F44</f>
        <v/>
      </c>
      <c r="F44" s="117">
        <f>+'Reyno MTB'!B44</f>
        <v>2008</v>
      </c>
      <c r="G44" s="121" t="s">
        <v>185</v>
      </c>
      <c r="H44" s="131" t="s">
        <v>277</v>
      </c>
    </row>
    <row r="45" spans="1:12" ht="14.65" customHeight="1" x14ac:dyDescent="0.2">
      <c r="A45" s="112" t="s">
        <v>268</v>
      </c>
      <c r="B45" s="113">
        <f>+'Reyno MTB'!C54</f>
        <v>0</v>
      </c>
      <c r="C45" s="114" t="str">
        <f>+'Reyno MTB'!D54</f>
        <v>Villen Funes</v>
      </c>
      <c r="D45" s="126" t="str">
        <f>+'Reyno MTB'!E54</f>
        <v>Javier</v>
      </c>
      <c r="E45" s="26" t="str">
        <f>+'Reyno MTB'!F54</f>
        <v/>
      </c>
      <c r="F45" s="117">
        <v>2017</v>
      </c>
      <c r="G45" s="121" t="s">
        <v>206</v>
      </c>
      <c r="H45" s="131" t="s">
        <v>263</v>
      </c>
    </row>
    <row r="46" spans="1:12" ht="14.65" customHeight="1" x14ac:dyDescent="0.2">
      <c r="A46" s="112" t="s">
        <v>270</v>
      </c>
      <c r="B46" s="113" t="e">
        <f>+'Reyno MTB'!#REF!</f>
        <v>#REF!</v>
      </c>
      <c r="C46" s="138" t="e">
        <f>+'Reyno MTB'!#REF!</f>
        <v>#REF!</v>
      </c>
      <c r="D46" s="138" t="e">
        <f>+'Reyno MTB'!#REF!</f>
        <v>#REF!</v>
      </c>
      <c r="E46" s="26" t="e">
        <f>+'Reyno MTB'!#REF!</f>
        <v>#REF!</v>
      </c>
      <c r="F46" s="117" t="e">
        <f>+'Reyno MTB'!#REF!</f>
        <v>#REF!</v>
      </c>
      <c r="G46" s="121" t="s">
        <v>185</v>
      </c>
      <c r="H46" s="131" t="s">
        <v>267</v>
      </c>
    </row>
    <row r="47" spans="1:12" ht="14.65" customHeight="1" x14ac:dyDescent="0.2">
      <c r="A47" s="112" t="s">
        <v>272</v>
      </c>
      <c r="B47" s="113">
        <f>+'Reyno MTB'!C7</f>
        <v>0</v>
      </c>
      <c r="C47" s="114" t="str">
        <f>+'Reyno MTB'!D7</f>
        <v>Aranda Bravo</v>
      </c>
      <c r="D47" s="126" t="str">
        <f>+'Reyno MTB'!E7</f>
        <v>Francisco Manuel</v>
      </c>
      <c r="E47" s="26" t="str">
        <f>+'Reyno MTB'!F7</f>
        <v/>
      </c>
      <c r="F47" s="117">
        <v>2017</v>
      </c>
      <c r="G47" s="121" t="s">
        <v>206</v>
      </c>
      <c r="H47" s="131" t="s">
        <v>269</v>
      </c>
    </row>
    <row r="48" spans="1:12" ht="14.65" customHeight="1" x14ac:dyDescent="0.2">
      <c r="A48" s="112" t="s">
        <v>273</v>
      </c>
      <c r="B48" s="113">
        <f>+'Reyno MTB'!C26</f>
        <v>6</v>
      </c>
      <c r="C48" s="114" t="str">
        <f>+'Reyno MTB'!D26</f>
        <v>Herena Aranda  ******</v>
      </c>
      <c r="D48" s="126" t="str">
        <f>+'Reyno MTB'!E26</f>
        <v>J.Manuel</v>
      </c>
      <c r="E48" s="26" t="str">
        <f>+'Reyno MTB'!F26</f>
        <v>Globetroter</v>
      </c>
      <c r="F48" s="117">
        <f>+'Reyno MTB'!B26</f>
        <v>2004</v>
      </c>
      <c r="G48" s="121" t="s">
        <v>206</v>
      </c>
      <c r="H48" s="131" t="s">
        <v>271</v>
      </c>
    </row>
    <row r="49" spans="1:8" ht="14.65" customHeight="1" x14ac:dyDescent="0.2">
      <c r="A49" s="112" t="s">
        <v>275</v>
      </c>
      <c r="B49" s="113">
        <f>+'Reyno MTB'!C22</f>
        <v>0</v>
      </c>
      <c r="C49" s="114" t="str">
        <f>+'Reyno MTB'!D22</f>
        <v>García López</v>
      </c>
      <c r="D49" s="126" t="str">
        <f>+'Reyno MTB'!E22</f>
        <v>David</v>
      </c>
      <c r="E49" s="26" t="str">
        <f>+'Reyno MTB'!F22</f>
        <v/>
      </c>
      <c r="F49" s="117">
        <f>+'Reyno MTB'!B22</f>
        <v>2004</v>
      </c>
      <c r="G49" s="121" t="s">
        <v>185</v>
      </c>
      <c r="H49" s="131" t="s">
        <v>55</v>
      </c>
    </row>
    <row r="50" spans="1:8" ht="14.65" customHeight="1" x14ac:dyDescent="0.2">
      <c r="A50" s="112" t="s">
        <v>276</v>
      </c>
      <c r="B50" s="113">
        <f>+'Reyno MTB'!C34</f>
        <v>0</v>
      </c>
      <c r="C50" s="114" t="str">
        <f>+'Reyno MTB'!D34</f>
        <v>Merino Bonilla</v>
      </c>
      <c r="D50" s="126" t="str">
        <f>+'Reyno MTB'!E34</f>
        <v>Raul</v>
      </c>
      <c r="E50" s="26" t="str">
        <f>+'Reyno MTB'!F35</f>
        <v/>
      </c>
      <c r="F50" s="117">
        <f>+'Reyno MTB'!B34</f>
        <v>2013</v>
      </c>
      <c r="G50" s="122" t="s">
        <v>185</v>
      </c>
      <c r="H50" s="131" t="s">
        <v>84</v>
      </c>
    </row>
    <row r="51" spans="1:8" ht="14.65" customHeight="1" x14ac:dyDescent="0.2">
      <c r="A51" s="112" t="s">
        <v>278</v>
      </c>
      <c r="B51" s="113" t="e">
        <f>+'Reyno MTB'!#REF!</f>
        <v>#REF!</v>
      </c>
      <c r="C51" s="114" t="e">
        <f>+'Reyno MTB'!#REF!</f>
        <v>#REF!</v>
      </c>
      <c r="D51" s="126" t="e">
        <f>+'Reyno MTB'!#REF!</f>
        <v>#REF!</v>
      </c>
      <c r="E51" s="26" t="e">
        <f>+'Reyno MTB'!#REF!</f>
        <v>#REF!</v>
      </c>
      <c r="F51" s="117" t="e">
        <f>+'Reyno MTB'!#REF!</f>
        <v>#REF!</v>
      </c>
      <c r="G51" s="121" t="s">
        <v>194</v>
      </c>
      <c r="H51" s="131" t="s">
        <v>279</v>
      </c>
    </row>
    <row r="52" spans="1:8" ht="14.65" customHeight="1" x14ac:dyDescent="0.2">
      <c r="A52" s="112" t="s">
        <v>280</v>
      </c>
      <c r="B52" s="113" t="e">
        <f>+'Reyno MTB'!#REF!</f>
        <v>#REF!</v>
      </c>
      <c r="C52" s="114" t="e">
        <f>+'Reyno MTB'!#REF!</f>
        <v>#REF!</v>
      </c>
      <c r="D52" s="126" t="e">
        <f>+'Reyno MTB'!#REF!</f>
        <v>#REF!</v>
      </c>
      <c r="E52" s="26" t="e">
        <f>+'Reyno MTB'!#REF!</f>
        <v>#REF!</v>
      </c>
      <c r="F52" s="117" t="e">
        <f>+'Reyno MTB'!#REF!</f>
        <v>#REF!</v>
      </c>
      <c r="G52" s="121" t="s">
        <v>194</v>
      </c>
      <c r="H52" s="131" t="s">
        <v>281</v>
      </c>
    </row>
    <row r="53" spans="1:8" ht="14.65" customHeight="1" x14ac:dyDescent="0.2">
      <c r="A53" s="112" t="s">
        <v>282</v>
      </c>
      <c r="B53" s="113" t="e">
        <f>+'Reyno MTB'!#REF!</f>
        <v>#REF!</v>
      </c>
      <c r="C53" s="114" t="e">
        <f>+'Reyno MTB'!#REF!</f>
        <v>#REF!</v>
      </c>
      <c r="D53" s="126" t="e">
        <f>+'Reyno MTB'!#REF!</f>
        <v>#REF!</v>
      </c>
      <c r="E53" s="26" t="e">
        <f>+'Reyno MTB'!#REF!</f>
        <v>#REF!</v>
      </c>
      <c r="F53" s="117" t="e">
        <f>+'Reyno MTB'!#REF!</f>
        <v>#REF!</v>
      </c>
      <c r="G53" s="121" t="s">
        <v>185</v>
      </c>
      <c r="H53" s="131" t="s">
        <v>283</v>
      </c>
    </row>
    <row r="54" spans="1:8" ht="14.65" customHeight="1" x14ac:dyDescent="0.2">
      <c r="A54" s="112" t="s">
        <v>284</v>
      </c>
      <c r="B54" s="113" t="e">
        <f>+'Reyno MTB'!#REF!</f>
        <v>#REF!</v>
      </c>
      <c r="C54" s="114" t="e">
        <f>+'Reyno MTB'!#REF!</f>
        <v>#REF!</v>
      </c>
      <c r="D54" s="126" t="e">
        <f>+'Reyno MTB'!#REF!</f>
        <v>#REF!</v>
      </c>
      <c r="E54" s="26" t="e">
        <f>+'Reyno MTB'!#REF!</f>
        <v>#REF!</v>
      </c>
      <c r="F54" s="117" t="e">
        <f>+'Reyno MTB'!#REF!</f>
        <v>#REF!</v>
      </c>
      <c r="G54" s="121" t="s">
        <v>206</v>
      </c>
      <c r="H54" s="131" t="s">
        <v>32</v>
      </c>
    </row>
    <row r="55" spans="1:8" ht="14.65" customHeight="1" x14ac:dyDescent="0.2">
      <c r="A55" s="112" t="s">
        <v>285</v>
      </c>
      <c r="B55" s="113" t="e">
        <f>+'Reyno MTB'!#REF!</f>
        <v>#REF!</v>
      </c>
      <c r="C55" s="114" t="e">
        <f>+'Reyno MTB'!#REF!</f>
        <v>#REF!</v>
      </c>
      <c r="D55" s="126" t="e">
        <f>+'Reyno MTB'!#REF!</f>
        <v>#REF!</v>
      </c>
      <c r="E55" s="26" t="e">
        <f>+'Reyno MTB'!#REF!</f>
        <v>#REF!</v>
      </c>
      <c r="F55" s="117" t="e">
        <f>+'Reyno MTB'!#REF!</f>
        <v>#REF!</v>
      </c>
      <c r="G55" s="121" t="s">
        <v>206</v>
      </c>
      <c r="H55" s="131" t="s">
        <v>286</v>
      </c>
    </row>
    <row r="56" spans="1:8" ht="14.65" customHeight="1" x14ac:dyDescent="0.2">
      <c r="A56" s="112" t="s">
        <v>287</v>
      </c>
      <c r="B56" s="113">
        <f>+'Reyno MTB'!C21</f>
        <v>0</v>
      </c>
      <c r="C56" s="114" t="str">
        <f>+'Reyno MTB'!D21</f>
        <v>Flores Pareja</v>
      </c>
      <c r="D56" s="115" t="str">
        <f>+'Reyno MTB'!E21</f>
        <v>Antonio</v>
      </c>
      <c r="E56" s="26" t="str">
        <f>+'Reyno MTB'!F21</f>
        <v/>
      </c>
      <c r="F56" s="117">
        <f>+'Reyno MTB'!B21</f>
        <v>2015</v>
      </c>
      <c r="G56" s="121" t="s">
        <v>206</v>
      </c>
      <c r="H56" s="131" t="s">
        <v>53</v>
      </c>
    </row>
    <row r="57" spans="1:8" ht="14.65" customHeight="1" x14ac:dyDescent="0.2">
      <c r="A57" s="112" t="s">
        <v>288</v>
      </c>
      <c r="B57" s="113">
        <f>+'Reyno MTB'!C31</f>
        <v>0</v>
      </c>
      <c r="C57" s="114" t="e">
        <f>+'Reyno MTB'!#REF!</f>
        <v>#REF!</v>
      </c>
      <c r="D57" s="126" t="e">
        <f>+'Reyno MTB'!#REF!</f>
        <v>#REF!</v>
      </c>
      <c r="E57" s="26" t="str">
        <f>+'Reyno MTB'!F31</f>
        <v/>
      </c>
      <c r="F57" s="117" t="e">
        <f>+'Reyno MTB'!#REF!</f>
        <v>#REF!</v>
      </c>
      <c r="G57" s="121" t="s">
        <v>206</v>
      </c>
      <c r="H57" s="131" t="s">
        <v>75</v>
      </c>
    </row>
    <row r="58" spans="1:8" ht="14.65" customHeight="1" x14ac:dyDescent="0.2">
      <c r="E58" s="140" t="s">
        <v>177</v>
      </c>
    </row>
    <row r="59" spans="1:8" ht="14.85" customHeight="1" x14ac:dyDescent="0.2">
      <c r="C59" s="139">
        <f>+COUNTA(C3:C58)</f>
        <v>55</v>
      </c>
      <c r="G59" s="130"/>
    </row>
    <row r="65535" ht="12.75" customHeight="1" x14ac:dyDescent="0.2"/>
    <row r="65536" ht="12.75" customHeight="1" x14ac:dyDescent="0.2"/>
  </sheetData>
  <sheetProtection selectLockedCells="1" selectUnlockedCells="1"/>
  <printOptions verticalCentered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Reyno MTB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J.Conde</dc:creator>
  <cp:lastModifiedBy>jose conde zuheros</cp:lastModifiedBy>
  <cp:lastPrinted>2018-05-07T10:14:32Z</cp:lastPrinted>
  <dcterms:created xsi:type="dcterms:W3CDTF">2018-05-07T10:15:11Z</dcterms:created>
  <dcterms:modified xsi:type="dcterms:W3CDTF">2025-04-21T11:09:28Z</dcterms:modified>
</cp:coreProperties>
</file>