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 dongue conde\Desktop\"/>
    </mc:Choice>
  </mc:AlternateContent>
  <bookViews>
    <workbookView xWindow="0" yWindow="0" windowWidth="23040" windowHeight="9210" tabRatio="390"/>
  </bookViews>
  <sheets>
    <sheet name="Reyno MTB" sheetId="1" r:id="rId1"/>
    <sheet name="Ranking" sheetId="2" r:id="rId2"/>
  </sheets>
  <calcPr calcId="162913"/>
</workbook>
</file>

<file path=xl/calcChain.xml><?xml version="1.0" encoding="utf-8"?>
<calcChain xmlns="http://schemas.openxmlformats.org/spreadsheetml/2006/main">
  <c r="C61" i="1" l="1"/>
  <c r="F61" i="1"/>
  <c r="BD68" i="1"/>
  <c r="AG68" i="1" l="1"/>
  <c r="AF68" i="1" l="1"/>
  <c r="F59" i="1" l="1"/>
  <c r="C55" i="1" l="1"/>
  <c r="F55" i="1" s="1"/>
  <c r="C56" i="1"/>
  <c r="F56" i="1" s="1"/>
  <c r="C57" i="1"/>
  <c r="F57" i="1" s="1"/>
  <c r="BL56" i="1"/>
  <c r="BK56" i="1"/>
  <c r="BJ68" i="1" l="1"/>
  <c r="BE68" i="1"/>
  <c r="BF68" i="1"/>
  <c r="AR68" i="1"/>
  <c r="H68" i="1"/>
  <c r="I68" i="1"/>
  <c r="C20" i="1" l="1"/>
  <c r="F20" i="1" s="1"/>
  <c r="C45" i="1"/>
  <c r="F45" i="1" s="1"/>
  <c r="E12" i="2" s="1"/>
  <c r="C25" i="1"/>
  <c r="F25" i="1" s="1"/>
  <c r="Q68" i="1"/>
  <c r="Q73" i="1" s="1"/>
  <c r="P68" i="1"/>
  <c r="P73" i="1" s="1"/>
  <c r="R68" i="1"/>
  <c r="R73" i="1" s="1"/>
  <c r="S68" i="1"/>
  <c r="S73" i="1" s="1"/>
  <c r="AI68" i="1"/>
  <c r="X68" i="1"/>
  <c r="W68" i="1"/>
  <c r="M68" i="1"/>
  <c r="M73" i="1" s="1"/>
  <c r="BL59" i="1"/>
  <c r="BK59" i="1"/>
  <c r="C36" i="1"/>
  <c r="F36" i="1" s="1"/>
  <c r="BL36" i="1"/>
  <c r="BK36" i="1"/>
  <c r="AW68" i="1"/>
  <c r="AW73" i="1" s="1"/>
  <c r="C39" i="2"/>
  <c r="C19" i="2"/>
  <c r="C2" i="2"/>
  <c r="F2" i="2"/>
  <c r="C9" i="2"/>
  <c r="D9" i="2"/>
  <c r="F9" i="2"/>
  <c r="C5" i="2"/>
  <c r="D5" i="2"/>
  <c r="F5" i="2"/>
  <c r="C3" i="2"/>
  <c r="D3" i="2"/>
  <c r="F3" i="2"/>
  <c r="C8" i="2"/>
  <c r="D8" i="2"/>
  <c r="F8" i="2"/>
  <c r="C13" i="2"/>
  <c r="D13" i="2"/>
  <c r="F13" i="2"/>
  <c r="C4" i="2"/>
  <c r="D4" i="2"/>
  <c r="F4" i="2"/>
  <c r="C6" i="2"/>
  <c r="D6" i="2"/>
  <c r="C16" i="2"/>
  <c r="D16" i="2"/>
  <c r="F15" i="2"/>
  <c r="C10" i="2"/>
  <c r="D10" i="2"/>
  <c r="F11" i="2"/>
  <c r="C22" i="2"/>
  <c r="D22" i="2"/>
  <c r="F20" i="2"/>
  <c r="C15" i="2"/>
  <c r="D15" i="2"/>
  <c r="F14" i="2"/>
  <c r="C24" i="2"/>
  <c r="D24" i="2"/>
  <c r="F26" i="2"/>
  <c r="C29" i="2"/>
  <c r="D29" i="2"/>
  <c r="F28" i="2"/>
  <c r="C18" i="2"/>
  <c r="D18" i="2"/>
  <c r="F18" i="2"/>
  <c r="C23" i="2"/>
  <c r="D23" i="2"/>
  <c r="F23" i="2"/>
  <c r="C21" i="2"/>
  <c r="D21" i="2"/>
  <c r="F22" i="2"/>
  <c r="D19" i="2"/>
  <c r="F21" i="2"/>
  <c r="C31" i="2"/>
  <c r="D31" i="2"/>
  <c r="F30" i="2"/>
  <c r="C27" i="2"/>
  <c r="D27" i="2"/>
  <c r="F27" i="2"/>
  <c r="C30" i="2"/>
  <c r="D30" i="2"/>
  <c r="F29" i="2"/>
  <c r="C26" i="2"/>
  <c r="D26" i="2"/>
  <c r="F25" i="2"/>
  <c r="C32" i="2"/>
  <c r="D32" i="2"/>
  <c r="F33" i="2"/>
  <c r="C38" i="2"/>
  <c r="D38" i="2"/>
  <c r="F38" i="2"/>
  <c r="D39" i="2"/>
  <c r="C35" i="2"/>
  <c r="D35" i="2"/>
  <c r="F35" i="2"/>
  <c r="C28" i="2"/>
  <c r="D28" i="2"/>
  <c r="F32" i="2"/>
  <c r="C36" i="2"/>
  <c r="D36" i="2"/>
  <c r="F36" i="2"/>
  <c r="C40" i="2"/>
  <c r="D40" i="2"/>
  <c r="F40" i="2"/>
  <c r="C41" i="2"/>
  <c r="D41" i="2"/>
  <c r="F41" i="2"/>
  <c r="C42" i="2"/>
  <c r="D42" i="2"/>
  <c r="F42" i="2"/>
  <c r="C45" i="2"/>
  <c r="D45" i="2"/>
  <c r="C37" i="2"/>
  <c r="D37" i="2"/>
  <c r="F37" i="2"/>
  <c r="C46" i="2"/>
  <c r="D46" i="2"/>
  <c r="F46" i="2"/>
  <c r="C47" i="2"/>
  <c r="D47" i="2"/>
  <c r="C48" i="2"/>
  <c r="D48" i="2"/>
  <c r="F48" i="2"/>
  <c r="C49" i="2"/>
  <c r="D49" i="2"/>
  <c r="F49" i="2"/>
  <c r="C33" i="2"/>
  <c r="D33" i="2"/>
  <c r="F34" i="2"/>
  <c r="C50" i="2"/>
  <c r="D50" i="2"/>
  <c r="F50" i="2"/>
  <c r="C44" i="2"/>
  <c r="D44" i="2"/>
  <c r="F44" i="2"/>
  <c r="C51" i="2"/>
  <c r="D51" i="2"/>
  <c r="F51" i="2"/>
  <c r="C52" i="2"/>
  <c r="D52" i="2"/>
  <c r="F52" i="2"/>
  <c r="C53" i="2"/>
  <c r="D53" i="2"/>
  <c r="F53" i="2"/>
  <c r="C54" i="2"/>
  <c r="D54" i="2"/>
  <c r="F54" i="2"/>
  <c r="C55" i="2"/>
  <c r="D55" i="2"/>
  <c r="F55" i="2"/>
  <c r="C56" i="2"/>
  <c r="D56" i="2"/>
  <c r="F56" i="2"/>
  <c r="C57" i="2"/>
  <c r="D57" i="2"/>
  <c r="F57" i="2"/>
  <c r="C5" i="1"/>
  <c r="BM5" i="1" s="1"/>
  <c r="C6" i="1"/>
  <c r="F6" i="1" s="1"/>
  <c r="E3" i="2" s="1"/>
  <c r="BK6" i="1"/>
  <c r="BL6" i="1"/>
  <c r="C7" i="1"/>
  <c r="F7" i="1" s="1"/>
  <c r="BK7" i="1"/>
  <c r="BL7" i="1"/>
  <c r="C8" i="1"/>
  <c r="B47" i="2" s="1"/>
  <c r="BK8" i="1"/>
  <c r="C9" i="1"/>
  <c r="B20" i="2" s="1"/>
  <c r="C10" i="1"/>
  <c r="B33" i="2" s="1"/>
  <c r="BK10" i="1"/>
  <c r="BL10" i="1"/>
  <c r="C11" i="1"/>
  <c r="F11" i="1" s="1"/>
  <c r="E7" i="2" s="1"/>
  <c r="C12" i="1"/>
  <c r="F12" i="1" s="1"/>
  <c r="E52" i="2" s="1"/>
  <c r="BK12" i="1"/>
  <c r="BL12" i="1"/>
  <c r="C13" i="1"/>
  <c r="B28" i="2" s="1"/>
  <c r="BK13" i="1"/>
  <c r="BL13" i="1"/>
  <c r="B54" i="2"/>
  <c r="C14" i="1"/>
  <c r="F14" i="1" s="1"/>
  <c r="E24" i="2" s="1"/>
  <c r="BK14" i="1"/>
  <c r="BL14" i="1"/>
  <c r="C15" i="1"/>
  <c r="B11" i="2" s="1"/>
  <c r="BK15" i="1"/>
  <c r="BL15" i="1"/>
  <c r="C16" i="1"/>
  <c r="BM16" i="1" s="1"/>
  <c r="BK16" i="1"/>
  <c r="BL16" i="1"/>
  <c r="C17" i="1"/>
  <c r="BM17" i="1" s="1"/>
  <c r="BK17" i="1"/>
  <c r="BL17" i="1"/>
  <c r="C18" i="1"/>
  <c r="B29" i="2" s="1"/>
  <c r="BK18" i="1"/>
  <c r="BL18" i="1"/>
  <c r="C19" i="1"/>
  <c r="BM19" i="1" s="1"/>
  <c r="BK19" i="1"/>
  <c r="BL19" i="1"/>
  <c r="C21" i="1"/>
  <c r="BM21" i="1" s="1"/>
  <c r="BK21" i="1"/>
  <c r="BL21" i="1"/>
  <c r="C22" i="1"/>
  <c r="B32" i="2" s="1"/>
  <c r="BK22" i="1"/>
  <c r="BL22" i="1"/>
  <c r="C23" i="1"/>
  <c r="B56" i="2" s="1"/>
  <c r="BK23" i="1"/>
  <c r="BL23" i="1"/>
  <c r="C24" i="1"/>
  <c r="B49" i="2" s="1"/>
  <c r="BK24" i="1"/>
  <c r="BL24" i="1"/>
  <c r="C26" i="1"/>
  <c r="BM26" i="1" s="1"/>
  <c r="C27" i="1"/>
  <c r="BM27" i="1" s="1"/>
  <c r="BK27" i="1"/>
  <c r="BL27" i="1"/>
  <c r="C28" i="1"/>
  <c r="F28" i="1" s="1"/>
  <c r="E14" i="2" s="1"/>
  <c r="C29" i="1"/>
  <c r="B26" i="2" s="1"/>
  <c r="BK29" i="1"/>
  <c r="BL29" i="1"/>
  <c r="C30" i="1"/>
  <c r="B4" i="2" s="1"/>
  <c r="BK30" i="1"/>
  <c r="BL30" i="1"/>
  <c r="C31" i="1"/>
  <c r="B48" i="2" s="1"/>
  <c r="BK31" i="1"/>
  <c r="BL31" i="1"/>
  <c r="C32" i="1"/>
  <c r="F32" i="1" s="1"/>
  <c r="E21" i="2" s="1"/>
  <c r="BK32" i="1"/>
  <c r="BL32" i="1"/>
  <c r="C33" i="1"/>
  <c r="F33" i="1" s="1"/>
  <c r="E37" i="2" s="1"/>
  <c r="BK33" i="1"/>
  <c r="BL33" i="1"/>
  <c r="C34" i="1"/>
  <c r="F34" i="1" s="1"/>
  <c r="E17" i="2" s="1"/>
  <c r="BK34" i="1"/>
  <c r="BL34" i="1"/>
  <c r="C35" i="1"/>
  <c r="B38" i="2" s="1"/>
  <c r="BK35" i="1"/>
  <c r="BL35" i="1"/>
  <c r="C37" i="1"/>
  <c r="F37" i="1" s="1"/>
  <c r="E57" i="2" s="1"/>
  <c r="C38" i="1"/>
  <c r="B30" i="2" s="1"/>
  <c r="BK38" i="1"/>
  <c r="BL38" i="1"/>
  <c r="C39" i="1"/>
  <c r="F39" i="1" s="1"/>
  <c r="E34" i="2" s="1"/>
  <c r="C40" i="1"/>
  <c r="BM40" i="1" s="1"/>
  <c r="BK40" i="1"/>
  <c r="BL40" i="1"/>
  <c r="C41" i="1"/>
  <c r="B31" i="2" s="1"/>
  <c r="BK41" i="1"/>
  <c r="BL41" i="1"/>
  <c r="C42" i="1"/>
  <c r="BM42" i="1" s="1"/>
  <c r="BK42" i="1"/>
  <c r="BL42" i="1"/>
  <c r="C43" i="1"/>
  <c r="BM43" i="1" s="1"/>
  <c r="BK43" i="1"/>
  <c r="BL43" i="1"/>
  <c r="C44" i="1"/>
  <c r="B25" i="2" s="1"/>
  <c r="BK44" i="1"/>
  <c r="BL44" i="1"/>
  <c r="C46" i="1"/>
  <c r="BM46" i="1" s="1"/>
  <c r="BK46" i="1"/>
  <c r="BL46" i="1"/>
  <c r="C47" i="1"/>
  <c r="BM47" i="1" s="1"/>
  <c r="BK47" i="1"/>
  <c r="BL47" i="1"/>
  <c r="C48" i="1"/>
  <c r="B27" i="2" s="1"/>
  <c r="C49" i="1"/>
  <c r="BM49" i="1" s="1"/>
  <c r="BK49" i="1"/>
  <c r="BL49" i="1"/>
  <c r="C50" i="1"/>
  <c r="F50" i="1" s="1"/>
  <c r="E51" i="2" s="1"/>
  <c r="BK50" i="1"/>
  <c r="BL50" i="1"/>
  <c r="C51" i="1"/>
  <c r="B44" i="2" s="1"/>
  <c r="BK51" i="1"/>
  <c r="BL51" i="1"/>
  <c r="C52" i="1"/>
  <c r="F52" i="1" s="1"/>
  <c r="E8" i="2" s="1"/>
  <c r="BK52" i="1"/>
  <c r="BL52" i="1"/>
  <c r="C53" i="1"/>
  <c r="F53" i="1" s="1"/>
  <c r="E16" i="2" s="1"/>
  <c r="BK53" i="1"/>
  <c r="BL53" i="1"/>
  <c r="C54" i="1"/>
  <c r="BK54" i="1"/>
  <c r="BL54" i="1"/>
  <c r="E46" i="2"/>
  <c r="BK55" i="1"/>
  <c r="BL55" i="1"/>
  <c r="BM57" i="1"/>
  <c r="BK57" i="1"/>
  <c r="BL57" i="1"/>
  <c r="C58" i="1"/>
  <c r="BK58" i="1"/>
  <c r="BL58" i="1"/>
  <c r="C60" i="1"/>
  <c r="F60" i="1" s="1"/>
  <c r="E41" i="2" s="1"/>
  <c r="BK60" i="1"/>
  <c r="BL60" i="1"/>
  <c r="C62" i="1"/>
  <c r="F62" i="1" s="1"/>
  <c r="E19" i="2" s="1"/>
  <c r="BK62" i="1"/>
  <c r="BL62" i="1"/>
  <c r="C63" i="1"/>
  <c r="F63" i="1" s="1"/>
  <c r="E23" i="2" s="1"/>
  <c r="BK63" i="1"/>
  <c r="BL63" i="1"/>
  <c r="C64" i="1"/>
  <c r="BK64" i="1"/>
  <c r="BL64" i="1"/>
  <c r="J68" i="1"/>
  <c r="J73" i="1" s="1"/>
  <c r="K68" i="1"/>
  <c r="K73" i="1" s="1"/>
  <c r="L68" i="1"/>
  <c r="L73" i="1" s="1"/>
  <c r="N68" i="1"/>
  <c r="N73" i="1" s="1"/>
  <c r="O68" i="1"/>
  <c r="O73" i="1" s="1"/>
  <c r="T68" i="1"/>
  <c r="T73" i="1" s="1"/>
  <c r="U68" i="1"/>
  <c r="V68" i="1"/>
  <c r="V73" i="1" s="1"/>
  <c r="Y68" i="1"/>
  <c r="Y73" i="1" s="1"/>
  <c r="Z68" i="1"/>
  <c r="Z73" i="1" s="1"/>
  <c r="AA68" i="1"/>
  <c r="AA73" i="1" s="1"/>
  <c r="AB68" i="1"/>
  <c r="AB73" i="1" s="1"/>
  <c r="AC68" i="1"/>
  <c r="AC73" i="1" s="1"/>
  <c r="AD68" i="1"/>
  <c r="AD73" i="1" s="1"/>
  <c r="AE68" i="1"/>
  <c r="AE73" i="1" s="1"/>
  <c r="AG73" i="1"/>
  <c r="AH68" i="1"/>
  <c r="AH73" i="1" s="1"/>
  <c r="AJ68" i="1"/>
  <c r="AJ73" i="1" s="1"/>
  <c r="AK68" i="1"/>
  <c r="AK73" i="1" s="1"/>
  <c r="AL68" i="1"/>
  <c r="AL73" i="1" s="1"/>
  <c r="AM68" i="1"/>
  <c r="AM73" i="1" s="1"/>
  <c r="AN68" i="1"/>
  <c r="AN73" i="1" s="1"/>
  <c r="AO68" i="1"/>
  <c r="AO73" i="1" s="1"/>
  <c r="AP68" i="1"/>
  <c r="AP73" i="1" s="1"/>
  <c r="AQ68" i="1"/>
  <c r="AS68" i="1"/>
  <c r="AS73" i="1" s="1"/>
  <c r="AT68" i="1"/>
  <c r="AT73" i="1" s="1"/>
  <c r="AU68" i="1"/>
  <c r="AU73" i="1" s="1"/>
  <c r="AV68" i="1"/>
  <c r="AX68" i="1"/>
  <c r="AX73" i="1" s="1"/>
  <c r="AY68" i="1"/>
  <c r="AY73" i="1" s="1"/>
  <c r="AZ68" i="1"/>
  <c r="AZ73" i="1" s="1"/>
  <c r="BA68" i="1"/>
  <c r="BA73" i="1" s="1"/>
  <c r="BB68" i="1"/>
  <c r="BB73" i="1" s="1"/>
  <c r="BC68" i="1"/>
  <c r="BC73" i="1" s="1"/>
  <c r="BF73" i="1"/>
  <c r="BG68" i="1"/>
  <c r="BG73" i="1" s="1"/>
  <c r="BH68" i="1"/>
  <c r="BH73" i="1" s="1"/>
  <c r="BI68" i="1"/>
  <c r="BI73" i="1" s="1"/>
  <c r="E54" i="2"/>
  <c r="B12" i="2"/>
  <c r="E42" i="2"/>
  <c r="BM8" i="1"/>
  <c r="B45" i="2" l="1"/>
  <c r="F64" i="1"/>
  <c r="E45" i="2" s="1"/>
  <c r="F58" i="1"/>
  <c r="E53" i="2" s="1"/>
  <c r="BM36" i="1"/>
  <c r="B37" i="2"/>
  <c r="G59" i="1"/>
  <c r="E10" i="2" s="1"/>
  <c r="F54" i="1"/>
  <c r="F8" i="1"/>
  <c r="E47" i="2" s="1"/>
  <c r="B36" i="2"/>
  <c r="B43" i="2"/>
  <c r="B34" i="2"/>
  <c r="F38" i="1"/>
  <c r="E30" i="2" s="1"/>
  <c r="BM32" i="1"/>
  <c r="B8" i="2"/>
  <c r="BM7" i="1"/>
  <c r="F21" i="1"/>
  <c r="E15" i="2" s="1"/>
  <c r="F18" i="1"/>
  <c r="E29" i="2" s="1"/>
  <c r="B22" i="2"/>
  <c r="BM30" i="1"/>
  <c r="F16" i="1"/>
  <c r="E40" i="2" s="1"/>
  <c r="F22" i="1"/>
  <c r="E32" i="2" s="1"/>
  <c r="BM29" i="1"/>
  <c r="B40" i="2"/>
  <c r="BM51" i="1"/>
  <c r="BM22" i="1"/>
  <c r="BM12" i="1"/>
  <c r="F10" i="1"/>
  <c r="E33" i="2" s="1"/>
  <c r="B55" i="2"/>
  <c r="F30" i="1"/>
  <c r="E4" i="2" s="1"/>
  <c r="BM23" i="1"/>
  <c r="F13" i="1"/>
  <c r="E28" i="2" s="1"/>
  <c r="B14" i="2"/>
  <c r="BM37" i="1"/>
  <c r="B19" i="2"/>
  <c r="BM62" i="1"/>
  <c r="B17" i="2"/>
  <c r="F9" i="1"/>
  <c r="E20" i="2" s="1"/>
  <c r="B15" i="2"/>
  <c r="B41" i="2"/>
  <c r="BM18" i="1"/>
  <c r="F23" i="1"/>
  <c r="E56" i="2" s="1"/>
  <c r="B42" i="2"/>
  <c r="F26" i="1"/>
  <c r="E55" i="2" s="1"/>
  <c r="B21" i="2"/>
  <c r="BM34" i="1"/>
  <c r="BG70" i="1"/>
  <c r="BM60" i="1"/>
  <c r="BI70" i="1"/>
  <c r="BM55" i="1"/>
  <c r="F27" i="1"/>
  <c r="E22" i="2" s="1"/>
  <c r="B46" i="2"/>
  <c r="B6" i="2"/>
  <c r="BM63" i="1"/>
  <c r="F5" i="1"/>
  <c r="E43" i="2" s="1"/>
  <c r="AQ70" i="1"/>
  <c r="BM38" i="1"/>
  <c r="B52" i="2"/>
  <c r="BM10" i="1"/>
  <c r="F17" i="1"/>
  <c r="E6" i="2" s="1"/>
  <c r="F29" i="1"/>
  <c r="E26" i="2" s="1"/>
  <c r="BB70" i="1"/>
  <c r="AN70" i="1"/>
  <c r="B23" i="2"/>
  <c r="B50" i="2"/>
  <c r="F49" i="1"/>
  <c r="E2" i="2" s="1"/>
  <c r="E39" i="2"/>
  <c r="BM33" i="1"/>
  <c r="B53" i="2"/>
  <c r="B39" i="2"/>
  <c r="BM58" i="1"/>
  <c r="BM41" i="1"/>
  <c r="F42" i="1"/>
  <c r="E18" i="2" s="1"/>
  <c r="B3" i="2"/>
  <c r="F44" i="1"/>
  <c r="E25" i="2" s="1"/>
  <c r="F43" i="1"/>
  <c r="E35" i="2" s="1"/>
  <c r="F40" i="1"/>
  <c r="E50" i="2" s="1"/>
  <c r="BM15" i="1"/>
  <c r="B9" i="2"/>
  <c r="BM44" i="1"/>
  <c r="B13" i="2"/>
  <c r="F31" i="1"/>
  <c r="E48" i="2" s="1"/>
  <c r="BM6" i="1"/>
  <c r="F41" i="1"/>
  <c r="E31" i="2" s="1"/>
  <c r="F48" i="1"/>
  <c r="E27" i="2" s="1"/>
  <c r="F46" i="1"/>
  <c r="E9" i="2" s="1"/>
  <c r="B35" i="2"/>
  <c r="BM52" i="1"/>
  <c r="F35" i="1"/>
  <c r="E38" i="2" s="1"/>
  <c r="F51" i="1"/>
  <c r="E44" i="2" s="1"/>
  <c r="F47" i="1"/>
  <c r="E13" i="2" s="1"/>
  <c r="B18" i="2"/>
  <c r="BM31" i="1"/>
  <c r="V70" i="1"/>
  <c r="C59" i="2"/>
  <c r="B10" i="2"/>
  <c r="AA70" i="1"/>
  <c r="M70" i="1"/>
  <c r="BM13" i="1"/>
  <c r="BM64" i="1"/>
  <c r="B7" i="2"/>
  <c r="B24" i="2"/>
  <c r="BM24" i="1"/>
  <c r="B16" i="2"/>
  <c r="F24" i="1"/>
  <c r="E49" i="2" s="1"/>
  <c r="B57" i="2"/>
  <c r="AE70" i="1"/>
  <c r="BM14" i="1"/>
  <c r="BM35" i="1"/>
  <c r="BM53" i="1"/>
  <c r="B5" i="2"/>
  <c r="F15" i="1"/>
  <c r="E11" i="2" s="1"/>
  <c r="S70" i="1"/>
  <c r="BM54" i="1"/>
  <c r="BM50" i="1"/>
  <c r="B51" i="2"/>
  <c r="E36" i="2"/>
  <c r="AJ70" i="1"/>
  <c r="F19" i="1"/>
  <c r="E5" i="2" s="1"/>
  <c r="AV73" i="1"/>
  <c r="AQ73" i="1"/>
  <c r="U73" i="1"/>
  <c r="B2" i="2"/>
  <c r="G68" i="1" l="1"/>
  <c r="F78" i="1"/>
  <c r="F79" i="1"/>
  <c r="F84" i="1"/>
  <c r="F85" i="1"/>
  <c r="F82" i="1"/>
  <c r="F86" i="1"/>
  <c r="F80" i="1"/>
  <c r="F81" i="1"/>
  <c r="F77" i="1"/>
  <c r="F83" i="1"/>
  <c r="G73" i="1" l="1"/>
  <c r="S76" i="1"/>
  <c r="J70" i="1"/>
  <c r="S77" i="1" s="1"/>
  <c r="E72" i="1"/>
  <c r="F87" i="1"/>
  <c r="E73" i="1" s="1"/>
  <c r="S71" i="1" l="1"/>
  <c r="J71" i="1"/>
  <c r="M71" i="1"/>
  <c r="AE71" i="1"/>
  <c r="AA71" i="1"/>
  <c r="AN71" i="1"/>
  <c r="E71" i="1"/>
  <c r="BG71" i="1"/>
  <c r="BB71" i="1"/>
  <c r="V71" i="1"/>
  <c r="AQ71" i="1"/>
  <c r="AJ71" i="1"/>
</calcChain>
</file>

<file path=xl/sharedStrings.xml><?xml version="1.0" encoding="utf-8"?>
<sst xmlns="http://schemas.openxmlformats.org/spreadsheetml/2006/main" count="532" uniqueCount="416">
  <si>
    <t>Nº SOCIO * ORDEN ALFABET</t>
  </si>
  <si>
    <t>Nº SALIDAS</t>
  </si>
  <si>
    <t>Caballeros del Reyno</t>
  </si>
  <si>
    <t>RUTAS REYNO MTB</t>
  </si>
  <si>
    <t>Alta</t>
  </si>
  <si>
    <t xml:space="preserve">Total </t>
  </si>
  <si>
    <t>Apellidos</t>
  </si>
  <si>
    <t>Nombre</t>
  </si>
  <si>
    <t>Graduación</t>
  </si>
  <si>
    <t>Nº 1</t>
  </si>
  <si>
    <t>Alba Soriano</t>
  </si>
  <si>
    <t>Rafael</t>
  </si>
  <si>
    <t>Alba Soariano</t>
  </si>
  <si>
    <t>Nº 2</t>
  </si>
  <si>
    <r>
      <t xml:space="preserve">Alba Villena </t>
    </r>
    <r>
      <rPr>
        <b/>
        <sz val="8"/>
        <color indexed="8"/>
        <rFont val="Arial Narrow"/>
        <family val="2"/>
      </rPr>
      <t xml:space="preserve"> *****</t>
    </r>
  </si>
  <si>
    <t>Francisco</t>
  </si>
  <si>
    <t>Nº 3</t>
  </si>
  <si>
    <t>Acosta Abuin</t>
  </si>
  <si>
    <t>Juan Pablo</t>
  </si>
  <si>
    <t>Nº 4</t>
  </si>
  <si>
    <t>Aranda Bravo</t>
  </si>
  <si>
    <t>Francisco Manuel</t>
  </si>
  <si>
    <t>Nº 5</t>
  </si>
  <si>
    <t>Arenas Jurado</t>
  </si>
  <si>
    <t>Sergio</t>
  </si>
  <si>
    <t>Nº 6</t>
  </si>
  <si>
    <t>Barranco García</t>
  </si>
  <si>
    <t>Miguel Angel</t>
  </si>
  <si>
    <t>Nº 7</t>
  </si>
  <si>
    <t>Bermudez Morales</t>
  </si>
  <si>
    <t>Jose Manuel</t>
  </si>
  <si>
    <t>Nº 8</t>
  </si>
  <si>
    <r>
      <t>Bermúdez Nieto</t>
    </r>
    <r>
      <rPr>
        <b/>
        <sz val="8"/>
        <color indexed="25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>*</t>
    </r>
  </si>
  <si>
    <t>Manuel</t>
  </si>
  <si>
    <t>Nº 9</t>
  </si>
  <si>
    <t>Cabello Ramírez</t>
  </si>
  <si>
    <t>Nº 10</t>
  </si>
  <si>
    <t>Ramón</t>
  </si>
  <si>
    <t>Nº 11</t>
  </si>
  <si>
    <t>Catalan Ballesteros</t>
  </si>
  <si>
    <t>Julio</t>
  </si>
  <si>
    <t>Nº 12</t>
  </si>
  <si>
    <t>Ceballos Gallardo</t>
  </si>
  <si>
    <t>Nº 13</t>
  </si>
  <si>
    <t>Cobo Gallardo</t>
  </si>
  <si>
    <t xml:space="preserve">Fernando   </t>
  </si>
  <si>
    <t>Nº 14</t>
  </si>
  <si>
    <r>
      <t>Conde Zuheros</t>
    </r>
    <r>
      <rPr>
        <b/>
        <sz val="8"/>
        <color indexed="8"/>
        <rFont val="Arial Narrow"/>
        <family val="2"/>
      </rPr>
      <t xml:space="preserve"> *</t>
    </r>
  </si>
  <si>
    <t xml:space="preserve">Jose  </t>
  </si>
  <si>
    <t>Nº 15</t>
  </si>
  <si>
    <t>Contreras Vallejo</t>
  </si>
  <si>
    <t>Antonio</t>
  </si>
  <si>
    <t>Nº 16</t>
  </si>
  <si>
    <t>Corrales González *</t>
  </si>
  <si>
    <t>Jose A.</t>
  </si>
  <si>
    <t>Nº 17</t>
  </si>
  <si>
    <t>Díaz Castro</t>
  </si>
  <si>
    <t>Jesús</t>
  </si>
  <si>
    <t>Nº 18</t>
  </si>
  <si>
    <t>Flores Pareja</t>
  </si>
  <si>
    <t>Nº 19</t>
  </si>
  <si>
    <t>García López</t>
  </si>
  <si>
    <t>David</t>
  </si>
  <si>
    <t>Nº 20</t>
  </si>
  <si>
    <t>García López *</t>
  </si>
  <si>
    <t>Jose David</t>
  </si>
  <si>
    <t>Nº 21</t>
  </si>
  <si>
    <t xml:space="preserve">García Pancorbo </t>
  </si>
  <si>
    <t>Agustín</t>
  </si>
  <si>
    <t>Nº 22</t>
  </si>
  <si>
    <t>Gómez Heredia</t>
  </si>
  <si>
    <t>Nº 23</t>
  </si>
  <si>
    <t>Gonzalez Ruiz</t>
  </si>
  <si>
    <t>Carmelo</t>
  </si>
  <si>
    <t>Nº 24</t>
  </si>
  <si>
    <t>Gutiérrez Ortiz</t>
  </si>
  <si>
    <t>Nº 25</t>
  </si>
  <si>
    <t>Herena Aranda  ******</t>
  </si>
  <si>
    <t>J.Manuel</t>
  </si>
  <si>
    <t>Nº 26</t>
  </si>
  <si>
    <r>
      <t>Hidalgo Pérez</t>
    </r>
    <r>
      <rPr>
        <b/>
        <sz val="8"/>
        <color indexed="8"/>
        <rFont val="Arial Narrow"/>
        <family val="2"/>
      </rPr>
      <t xml:space="preserve">  *</t>
    </r>
  </si>
  <si>
    <t>Nº 27</t>
  </si>
  <si>
    <t>Jiménez Espartero</t>
  </si>
  <si>
    <t>Francisco Luis</t>
  </si>
  <si>
    <t>Nº 28</t>
  </si>
  <si>
    <t>Jiménez Molina</t>
  </si>
  <si>
    <t>Jerónimo</t>
  </si>
  <si>
    <t>Nº 29</t>
  </si>
  <si>
    <t>La Rosa Jimenez</t>
  </si>
  <si>
    <t>Nº 30</t>
  </si>
  <si>
    <t>López Ruiz</t>
  </si>
  <si>
    <t>Angel Miguel</t>
  </si>
  <si>
    <t>Nº 31</t>
  </si>
  <si>
    <t>Martín Cano</t>
  </si>
  <si>
    <t>Valeriano</t>
  </si>
  <si>
    <t>Nº 32</t>
  </si>
  <si>
    <t>Medina Luque</t>
  </si>
  <si>
    <t>Pedro José</t>
  </si>
  <si>
    <t>Nº 33</t>
  </si>
  <si>
    <t>Mendoza García</t>
  </si>
  <si>
    <t>Miguel angel</t>
  </si>
  <si>
    <t>Nº 34</t>
  </si>
  <si>
    <t>Merino Bonilla</t>
  </si>
  <si>
    <t>Raul</t>
  </si>
  <si>
    <t>Nº 35</t>
  </si>
  <si>
    <t>Moral López **</t>
  </si>
  <si>
    <t>Manuel Angel</t>
  </si>
  <si>
    <t>Nº 36</t>
  </si>
  <si>
    <r>
      <t>Moreno Castro</t>
    </r>
    <r>
      <rPr>
        <b/>
        <sz val="8"/>
        <color indexed="8"/>
        <rFont val="Arial Narrow"/>
        <family val="2"/>
      </rPr>
      <t xml:space="preserve"> *</t>
    </r>
  </si>
  <si>
    <t>Nº 37</t>
  </si>
  <si>
    <r>
      <t xml:space="preserve">Muñoz Quintero </t>
    </r>
    <r>
      <rPr>
        <b/>
        <sz val="8"/>
        <color indexed="8"/>
        <rFont val="Arial Narrow"/>
        <family val="2"/>
      </rPr>
      <t xml:space="preserve"> *</t>
    </r>
  </si>
  <si>
    <t>Daniel José</t>
  </si>
  <si>
    <t>Nº 38</t>
  </si>
  <si>
    <t>Olmo Vallejo</t>
  </si>
  <si>
    <t>Juan Jose</t>
  </si>
  <si>
    <t>Nº 39</t>
  </si>
  <si>
    <r>
      <t xml:space="preserve">Ortega de la Torre </t>
    </r>
    <r>
      <rPr>
        <b/>
        <sz val="8"/>
        <color indexed="8"/>
        <rFont val="Arial Narrow"/>
        <family val="2"/>
      </rPr>
      <t xml:space="preserve"> ********</t>
    </r>
  </si>
  <si>
    <t>Daniel</t>
  </si>
  <si>
    <t>Nº 40</t>
  </si>
  <si>
    <t>Ortega Ortega  *</t>
  </si>
  <si>
    <t>Nº 41</t>
  </si>
  <si>
    <t>Ortiz Gutierrez</t>
  </si>
  <si>
    <t>Nº 42</t>
  </si>
  <si>
    <t>Juani</t>
  </si>
  <si>
    <t>Nº 43</t>
  </si>
  <si>
    <t>Nº 44</t>
  </si>
  <si>
    <t xml:space="preserve">Pérez Marín </t>
  </si>
  <si>
    <t>Alberto Jesús</t>
  </si>
  <si>
    <t>Nº 45</t>
  </si>
  <si>
    <t>Carlos</t>
  </si>
  <si>
    <t>Nº 46</t>
  </si>
  <si>
    <t>Porras Heredia</t>
  </si>
  <si>
    <t>José Miguel</t>
  </si>
  <si>
    <t>Nº 47</t>
  </si>
  <si>
    <t>Quintero Collado</t>
  </si>
  <si>
    <t xml:space="preserve">Miguel Angel </t>
  </si>
  <si>
    <t>Nº 48</t>
  </si>
  <si>
    <t>Ramirez Funes</t>
  </si>
  <si>
    <t>Nº 49</t>
  </si>
  <si>
    <t>Rodriguez Fuentes</t>
  </si>
  <si>
    <t>José E.</t>
  </si>
  <si>
    <t>Nº 50</t>
  </si>
  <si>
    <t>Ruiviejo Díaz</t>
  </si>
  <si>
    <t>Joaquín</t>
  </si>
  <si>
    <t>Nº 51</t>
  </si>
  <si>
    <t>Salido Santiago</t>
  </si>
  <si>
    <t>Nº 52</t>
  </si>
  <si>
    <t>Nº 53</t>
  </si>
  <si>
    <t>Vílchez Jiménez  *</t>
  </si>
  <si>
    <t>Nº 54</t>
  </si>
  <si>
    <t>Villarejo Urrea</t>
  </si>
  <si>
    <t>Nº 55</t>
  </si>
  <si>
    <t>Villen Funes</t>
  </si>
  <si>
    <t>Javier</t>
  </si>
  <si>
    <t>Nº 56</t>
  </si>
  <si>
    <t>Jose Miguel</t>
  </si>
  <si>
    <t xml:space="preserve"> </t>
  </si>
  <si>
    <t>Nº socios*salida</t>
  </si>
  <si>
    <t>Media mes</t>
  </si>
  <si>
    <t>Socios con salidas</t>
  </si>
  <si>
    <t>Socios sin salidas</t>
  </si>
  <si>
    <t>Invitados</t>
  </si>
  <si>
    <t>Total…..</t>
  </si>
  <si>
    <t>Nº Total en salida</t>
  </si>
  <si>
    <t>REYNO MTB alcaudetense</t>
  </si>
  <si>
    <t>Nº socios</t>
  </si>
  <si>
    <t>Total salidas</t>
  </si>
  <si>
    <t>Salida más numerosa</t>
  </si>
  <si>
    <t>Aprendices  globeros</t>
  </si>
  <si>
    <t>0 salidas</t>
  </si>
  <si>
    <t>Salida menos numerosa</t>
  </si>
  <si>
    <t>Globero</t>
  </si>
  <si>
    <t>1*5</t>
  </si>
  <si>
    <t>Globetroter</t>
  </si>
  <si>
    <t>6*10</t>
  </si>
  <si>
    <t>Caballero del  Carbón</t>
  </si>
  <si>
    <t>11*15</t>
  </si>
  <si>
    <t>nº</t>
  </si>
  <si>
    <t>Sr Acero</t>
  </si>
  <si>
    <t>16*20</t>
  </si>
  <si>
    <t>Daniel Ortega de la Torre</t>
  </si>
  <si>
    <r>
      <t>2008-</t>
    </r>
    <r>
      <rPr>
        <b/>
        <sz val="7"/>
        <color indexed="12"/>
        <rFont val="Arial"/>
        <family val="2"/>
        <charset val="1"/>
      </rPr>
      <t>2011</t>
    </r>
    <r>
      <rPr>
        <sz val="7"/>
        <color indexed="8"/>
        <rFont val="Arial"/>
        <family val="2"/>
        <charset val="1"/>
      </rPr>
      <t>-</t>
    </r>
    <r>
      <rPr>
        <b/>
        <sz val="7"/>
        <color indexed="12"/>
        <rFont val="Arial"/>
        <family val="2"/>
        <charset val="1"/>
      </rPr>
      <t>2012</t>
    </r>
    <r>
      <rPr>
        <sz val="7"/>
        <color indexed="8"/>
        <rFont val="Arial"/>
        <family val="2"/>
        <charset val="1"/>
      </rPr>
      <t>-2013-</t>
    </r>
    <r>
      <rPr>
        <b/>
        <sz val="7"/>
        <color indexed="12"/>
        <rFont val="Arial"/>
        <family val="2"/>
        <charset val="1"/>
      </rPr>
      <t>2014</t>
    </r>
    <r>
      <rPr>
        <b/>
        <sz val="7"/>
        <color indexed="8"/>
        <rFont val="Arial"/>
        <family val="2"/>
        <charset val="1"/>
      </rPr>
      <t>-</t>
    </r>
    <r>
      <rPr>
        <sz val="7"/>
        <color indexed="8"/>
        <rFont val="Arial"/>
        <family val="2"/>
        <charset val="1"/>
      </rPr>
      <t>2015-2016-</t>
    </r>
    <r>
      <rPr>
        <b/>
        <sz val="7"/>
        <color indexed="12"/>
        <rFont val="Arial"/>
        <family val="2"/>
        <charset val="1"/>
      </rPr>
      <t>2017</t>
    </r>
  </si>
  <si>
    <t>Señor del Carbono</t>
  </si>
  <si>
    <t>21*25</t>
  </si>
  <si>
    <t>J.Manuel Herena Aranda</t>
  </si>
  <si>
    <t>2010-2012-2013-2014-2015-2016</t>
  </si>
  <si>
    <t>Señor del Scandio</t>
  </si>
  <si>
    <t>26*30</t>
  </si>
  <si>
    <t>Francisco Alba Villena</t>
  </si>
  <si>
    <r>
      <t>2011-</t>
    </r>
    <r>
      <rPr>
        <b/>
        <sz val="7"/>
        <color indexed="12"/>
        <rFont val="Arial"/>
        <family val="2"/>
        <charset val="1"/>
      </rPr>
      <t>2014</t>
    </r>
    <r>
      <rPr>
        <sz val="7"/>
        <color indexed="8"/>
        <rFont val="Arial"/>
        <family val="2"/>
        <charset val="1"/>
      </rPr>
      <t>-2015-2016-2017</t>
    </r>
  </si>
  <si>
    <t>Señor@ del Titanio</t>
  </si>
  <si>
    <t>31*35</t>
  </si>
  <si>
    <t>Juani Panadero Rutete</t>
  </si>
  <si>
    <t>Señor@ del Girociclo</t>
  </si>
  <si>
    <t>36*40</t>
  </si>
  <si>
    <t>Miguel A. Mendoza Garcia</t>
  </si>
  <si>
    <r>
      <t>2008-</t>
    </r>
    <r>
      <rPr>
        <b/>
        <sz val="7"/>
        <color indexed="12"/>
        <rFont val="Arial"/>
        <family val="2"/>
        <charset val="1"/>
      </rPr>
      <t>2010</t>
    </r>
  </si>
  <si>
    <t>Master Pedal</t>
  </si>
  <si>
    <t>&gt;40</t>
  </si>
  <si>
    <t>Pablo Merino Serrano</t>
  </si>
  <si>
    <r>
      <t>2009-</t>
    </r>
    <r>
      <rPr>
        <b/>
        <sz val="7"/>
        <color indexed="12"/>
        <rFont val="Arial"/>
        <family val="2"/>
        <charset val="1"/>
      </rPr>
      <t>2014</t>
    </r>
  </si>
  <si>
    <t>Total…</t>
  </si>
  <si>
    <t>Manuel Angel Moral López</t>
  </si>
  <si>
    <r>
      <t>2013</t>
    </r>
    <r>
      <rPr>
        <sz val="7"/>
        <color indexed="8"/>
        <rFont val="Arial"/>
        <family val="2"/>
        <charset val="1"/>
      </rPr>
      <t>-2014</t>
    </r>
  </si>
  <si>
    <t>Record de salidas Temporada 2013: 51</t>
  </si>
  <si>
    <t>Francisco Molina Aranda</t>
  </si>
  <si>
    <t xml:space="preserve">Francisco Ortega Ortega        </t>
  </si>
  <si>
    <t>Jose A. Vilchez Jiménez</t>
  </si>
  <si>
    <t>Rafael Hidalgo Pérez</t>
  </si>
  <si>
    <t>Manuel Bermúdez Nieto</t>
  </si>
  <si>
    <t>Daniel Muñoz Quintero</t>
  </si>
  <si>
    <t>Manuel Pérez La Rosa</t>
  </si>
  <si>
    <t>Jose David García Lopez</t>
  </si>
  <si>
    <t>Jose Conde Zuheros</t>
  </si>
  <si>
    <t>Jose A. Corrales González</t>
  </si>
  <si>
    <t>Rafael Moreno Castro</t>
  </si>
  <si>
    <t>TEMPORADA 2018</t>
  </si>
  <si>
    <t>Salidas Totales</t>
  </si>
  <si>
    <t>Año Alta</t>
  </si>
  <si>
    <t>Talla</t>
  </si>
  <si>
    <t>Nick</t>
  </si>
  <si>
    <t>1º</t>
  </si>
  <si>
    <t>S</t>
  </si>
  <si>
    <t>2º</t>
  </si>
  <si>
    <t>XL</t>
  </si>
  <si>
    <t>3º</t>
  </si>
  <si>
    <t>XXL</t>
  </si>
  <si>
    <t>Corrales</t>
  </si>
  <si>
    <t>4º</t>
  </si>
  <si>
    <t>Kiko</t>
  </si>
  <si>
    <t>5º</t>
  </si>
  <si>
    <t>Capema</t>
  </si>
  <si>
    <t>6º</t>
  </si>
  <si>
    <t>M</t>
  </si>
  <si>
    <t>Paco Ortega</t>
  </si>
  <si>
    <t>7º</t>
  </si>
  <si>
    <t>M.Herena</t>
  </si>
  <si>
    <t>8º</t>
  </si>
  <si>
    <t>J.Conde</t>
  </si>
  <si>
    <t>9º</t>
  </si>
  <si>
    <t>Josemi</t>
  </si>
  <si>
    <t>10º</t>
  </si>
  <si>
    <t>Collado</t>
  </si>
  <si>
    <t>11º</t>
  </si>
  <si>
    <t>Murcia (socio invitado)</t>
  </si>
  <si>
    <t>L</t>
  </si>
  <si>
    <t>12º</t>
  </si>
  <si>
    <t>Fernando</t>
  </si>
  <si>
    <t>13º</t>
  </si>
  <si>
    <t>14º</t>
  </si>
  <si>
    <t>Bermúdez</t>
  </si>
  <si>
    <t>15º</t>
  </si>
  <si>
    <t>Ceballos</t>
  </si>
  <si>
    <t>16º</t>
  </si>
  <si>
    <t>Larry</t>
  </si>
  <si>
    <t>17º</t>
  </si>
  <si>
    <t>Juanjo</t>
  </si>
  <si>
    <t>18º</t>
  </si>
  <si>
    <t>19º</t>
  </si>
  <si>
    <t>ArenasJurado</t>
  </si>
  <si>
    <t>20º</t>
  </si>
  <si>
    <t>Toto</t>
  </si>
  <si>
    <t>21º</t>
  </si>
  <si>
    <t>R.Moreno</t>
  </si>
  <si>
    <t>22º</t>
  </si>
  <si>
    <t>Villarejo</t>
  </si>
  <si>
    <t>23º</t>
  </si>
  <si>
    <t>Espartero</t>
  </si>
  <si>
    <t>24º</t>
  </si>
  <si>
    <t>Janvil</t>
  </si>
  <si>
    <t>25º</t>
  </si>
  <si>
    <t>26º</t>
  </si>
  <si>
    <t>J.Ortiz</t>
  </si>
  <si>
    <t>27º</t>
  </si>
  <si>
    <t>Pedro</t>
  </si>
  <si>
    <t>28º</t>
  </si>
  <si>
    <t>González  Ruiz</t>
  </si>
  <si>
    <t>29º</t>
  </si>
  <si>
    <t>Ortiz</t>
  </si>
  <si>
    <t>30º</t>
  </si>
  <si>
    <t>Mendoza</t>
  </si>
  <si>
    <t>31º</t>
  </si>
  <si>
    <t>Flores</t>
  </si>
  <si>
    <t>32º</t>
  </si>
  <si>
    <t>Angel</t>
  </si>
  <si>
    <t>33º</t>
  </si>
  <si>
    <t>S.Vilchez</t>
  </si>
  <si>
    <t>34º</t>
  </si>
  <si>
    <t>D.Muñoz</t>
  </si>
  <si>
    <t>35º</t>
  </si>
  <si>
    <t>Cabello</t>
  </si>
  <si>
    <t>36º</t>
  </si>
  <si>
    <t>37º</t>
  </si>
  <si>
    <t>Cobo</t>
  </si>
  <si>
    <t>38º</t>
  </si>
  <si>
    <t>Titosali</t>
  </si>
  <si>
    <t>39º</t>
  </si>
  <si>
    <t>Rodriguez</t>
  </si>
  <si>
    <t>40º</t>
  </si>
  <si>
    <t>3XL</t>
  </si>
  <si>
    <t>R.Soriano</t>
  </si>
  <si>
    <t>41º</t>
  </si>
  <si>
    <t>J.Villen</t>
  </si>
  <si>
    <t>42º</t>
  </si>
  <si>
    <t>Jero</t>
  </si>
  <si>
    <t>43º</t>
  </si>
  <si>
    <t>A.Ramírez</t>
  </si>
  <si>
    <t>44º</t>
  </si>
  <si>
    <t>Fran.A</t>
  </si>
  <si>
    <t>45º</t>
  </si>
  <si>
    <t>R.Hidalgo</t>
  </si>
  <si>
    <t>46º</t>
  </si>
  <si>
    <t>47º</t>
  </si>
  <si>
    <t>Barranco</t>
  </si>
  <si>
    <t>48º</t>
  </si>
  <si>
    <t>49º</t>
  </si>
  <si>
    <t>Alberto</t>
  </si>
  <si>
    <t>50º</t>
  </si>
  <si>
    <t>Lolo</t>
  </si>
  <si>
    <t>51º</t>
  </si>
  <si>
    <t>M.Bermúdez</t>
  </si>
  <si>
    <t>52º</t>
  </si>
  <si>
    <t>Quini</t>
  </si>
  <si>
    <t>53º</t>
  </si>
  <si>
    <t>54º</t>
  </si>
  <si>
    <t>Pancorbo</t>
  </si>
  <si>
    <t>55º</t>
  </si>
  <si>
    <t>56º</t>
  </si>
  <si>
    <t>Bermúdez Morales</t>
  </si>
  <si>
    <t>Mendoza Garcia</t>
  </si>
  <si>
    <t>Jose</t>
  </si>
  <si>
    <t>Nº 57</t>
  </si>
  <si>
    <t>Luque Carrillo</t>
  </si>
  <si>
    <t>2015-2016-2017-2018</t>
  </si>
  <si>
    <t>Vallejo Expósito</t>
  </si>
  <si>
    <t>Jesus</t>
  </si>
  <si>
    <t>FEBRERO'2019</t>
  </si>
  <si>
    <t>Garcia Luque</t>
  </si>
  <si>
    <t xml:space="preserve">Francisco Antonio </t>
  </si>
  <si>
    <t>Francisco Antonio</t>
  </si>
  <si>
    <t>Nº 58</t>
  </si>
  <si>
    <t>Nº 59</t>
  </si>
  <si>
    <t>Joaquin</t>
  </si>
  <si>
    <t>Manuel Jesus</t>
  </si>
  <si>
    <t>De la Torre Villaverde</t>
  </si>
  <si>
    <t xml:space="preserve">Ortega Contreras </t>
  </si>
  <si>
    <t>SALIDAS CLUB MTBALCAUDETENSE TEMPORADA 2020</t>
  </si>
  <si>
    <t>Panadero Rutete *****</t>
  </si>
  <si>
    <t>ENERO'2020</t>
  </si>
  <si>
    <t>MARZO'2020</t>
  </si>
  <si>
    <t>ABRIL'2020</t>
  </si>
  <si>
    <t>MAYO'2020</t>
  </si>
  <si>
    <t>AGOSTO'2020</t>
  </si>
  <si>
    <t>SEPTIEMBRE'2020</t>
  </si>
  <si>
    <t>JULIO'2020</t>
  </si>
  <si>
    <t>OCTUBRE'2020</t>
  </si>
  <si>
    <t>NOVIEMBRE'2020</t>
  </si>
  <si>
    <t>DICIEMBRE´2019</t>
  </si>
  <si>
    <t>JUNIO´2020</t>
  </si>
  <si>
    <t>DICIEMBRE´2020</t>
  </si>
  <si>
    <t>EL MONTE</t>
  </si>
  <si>
    <t>LOS 1.500</t>
  </si>
  <si>
    <t>EL PAPERO</t>
  </si>
  <si>
    <t>ALBENDIN</t>
  </si>
  <si>
    <t>VILLARBAJO 2.1</t>
  </si>
  <si>
    <t>Ortega Contreras</t>
  </si>
  <si>
    <t>TOXIRIA</t>
  </si>
  <si>
    <t>CRESTA SAN PEDRO</t>
  </si>
  <si>
    <t>CIRCUSTANCIAL</t>
  </si>
  <si>
    <t>LA CARRASCA</t>
  </si>
  <si>
    <t>CORTIJO NEGRO</t>
  </si>
  <si>
    <t>PALOMAR</t>
  </si>
  <si>
    <t>LA NAVA</t>
  </si>
  <si>
    <t>Rey Ortega</t>
  </si>
  <si>
    <t>Enrique</t>
  </si>
  <si>
    <t>Nº 60</t>
  </si>
  <si>
    <t>GOLLIZNO - LIBRE</t>
  </si>
  <si>
    <t>LOMA LA SARNA</t>
  </si>
  <si>
    <t>CAMPO DE TIRO</t>
  </si>
  <si>
    <t>LA PEÑA DE MARTOS</t>
  </si>
  <si>
    <t>CANILES ,SIERRA ORBES</t>
  </si>
  <si>
    <t>COVI.19</t>
  </si>
  <si>
    <t>COVI.17</t>
  </si>
  <si>
    <t>COVI.18</t>
  </si>
  <si>
    <t>COVI.16</t>
  </si>
  <si>
    <t>VIDEO</t>
  </si>
  <si>
    <t>2ª RUTA POST-CONFINAMIENTO</t>
  </si>
  <si>
    <t>1ª RUTA POST-CONFINAMIENTO-VIDEO</t>
  </si>
  <si>
    <r>
      <t>Pérez La Rosa</t>
    </r>
    <r>
      <rPr>
        <b/>
        <sz val="8"/>
        <color theme="9" tint="0.79998168889431442"/>
        <rFont val="Arial Narrow"/>
        <family val="2"/>
      </rPr>
      <t xml:space="preserve"> *</t>
    </r>
  </si>
  <si>
    <t>3ª RUTA POST-CONFINAMIENTO</t>
  </si>
  <si>
    <t>4ª RUTA POST,CONFINAMIENTO</t>
  </si>
  <si>
    <t>CASTILLO VIBORAS</t>
  </si>
  <si>
    <t>CANILES - ORBES</t>
  </si>
  <si>
    <t>VUELTA PTNO VIBORAS</t>
  </si>
  <si>
    <t xml:space="preserve"> CUEVA LOS MURCIELAGOS</t>
  </si>
  <si>
    <t>CERROSANTOS</t>
  </si>
  <si>
    <t>ZUMAQUES</t>
  </si>
  <si>
    <t>LAS LADERAS</t>
  </si>
  <si>
    <t>SORBITO 2.0</t>
  </si>
  <si>
    <t>DE LO HONDO A LO ALTO</t>
  </si>
  <si>
    <t>HOYO PIEDRA</t>
  </si>
  <si>
    <t>LA GRANA</t>
  </si>
  <si>
    <t>RUTA ACCIDENTADA</t>
  </si>
  <si>
    <t>CERRO MAJANILLO</t>
  </si>
  <si>
    <t>ALBENDIN-1500-CHOPOS</t>
  </si>
  <si>
    <t>CLASICA TORREDONJIMENO</t>
  </si>
  <si>
    <t>VILARBAJO DURO</t>
  </si>
  <si>
    <t>VISITA CLUB RUTA BICI</t>
  </si>
  <si>
    <t>POR EL MONTE</t>
  </si>
  <si>
    <t>NAVE DE CAMILO</t>
  </si>
  <si>
    <t>LAS 3 SIERRAS</t>
  </si>
  <si>
    <t>LOS CHOPOS</t>
  </si>
  <si>
    <t>Ureña Gallego</t>
  </si>
  <si>
    <t>Santiago</t>
  </si>
  <si>
    <t>CASI LOS 1500</t>
  </si>
  <si>
    <t>LA MUELA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</si>
</sst>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75" x14ac:knownFonts="1">
    <font>
      <sz val="10"/>
      <name val="Arial"/>
      <family val="2"/>
    </font>
    <font>
      <sz val="8"/>
      <name val="Arial Narrow"/>
      <family val="2"/>
    </font>
    <font>
      <sz val="8"/>
      <color indexed="39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b/>
      <sz val="8"/>
      <color indexed="39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25"/>
      <name val="Arial"/>
      <family val="2"/>
    </font>
    <font>
      <b/>
      <sz val="8"/>
      <color indexed="8"/>
      <name val="Arial Narrow"/>
      <family val="2"/>
    </font>
    <font>
      <b/>
      <sz val="8"/>
      <color indexed="25"/>
      <name val="Arial Narrow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38"/>
      <name val="Arial"/>
      <family val="2"/>
    </font>
    <font>
      <sz val="8"/>
      <color indexed="25"/>
      <name val="Arial Narrow"/>
      <family val="2"/>
    </font>
    <font>
      <sz val="8"/>
      <color indexed="25"/>
      <name val="Arial"/>
      <family val="2"/>
    </font>
    <font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8"/>
      <color indexed="25"/>
      <name val="Arial"/>
      <family val="2"/>
      <charset val="1"/>
    </font>
    <font>
      <b/>
      <sz val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48"/>
      <name val="Arial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b/>
      <sz val="8"/>
      <color indexed="53"/>
      <name val="Arial Narrow"/>
      <family val="2"/>
    </font>
    <font>
      <b/>
      <sz val="8"/>
      <color indexed="53"/>
      <name val="Arial"/>
      <family val="2"/>
    </font>
    <font>
      <b/>
      <sz val="8"/>
      <color indexed="30"/>
      <name val="Arial Narrow"/>
      <family val="2"/>
    </font>
    <font>
      <b/>
      <sz val="8"/>
      <color indexed="40"/>
      <name val="Arial Narrow"/>
      <family val="2"/>
    </font>
    <font>
      <sz val="7"/>
      <color indexed="8"/>
      <name val="Arial"/>
      <family val="2"/>
      <charset val="1"/>
    </font>
    <font>
      <b/>
      <sz val="7"/>
      <color indexed="12"/>
      <name val="Arial"/>
      <family val="2"/>
      <charset val="1"/>
    </font>
    <font>
      <b/>
      <sz val="7"/>
      <color indexed="8"/>
      <name val="Arial"/>
      <family val="2"/>
      <charset val="1"/>
    </font>
    <font>
      <b/>
      <sz val="8"/>
      <color indexed="12"/>
      <name val="Arial"/>
      <family val="2"/>
    </font>
    <font>
      <sz val="8"/>
      <color indexed="14"/>
      <name val="Arial Narrow"/>
      <family val="2"/>
    </font>
    <font>
      <b/>
      <sz val="8"/>
      <color indexed="33"/>
      <name val="Arial"/>
      <family val="2"/>
    </font>
    <font>
      <sz val="8"/>
      <color indexed="20"/>
      <name val="Arial Narrow"/>
      <family val="2"/>
    </font>
    <font>
      <b/>
      <sz val="8"/>
      <color indexed="36"/>
      <name val="Arial"/>
      <family val="2"/>
    </font>
    <font>
      <b/>
      <sz val="9"/>
      <color indexed="44"/>
      <name val="Arial Narrow"/>
      <family val="2"/>
    </font>
    <font>
      <sz val="8"/>
      <color indexed="11"/>
      <name val="Arial Narrow"/>
      <family val="2"/>
    </font>
    <font>
      <b/>
      <sz val="8"/>
      <color indexed="15"/>
      <name val="Arial"/>
      <family val="2"/>
    </font>
    <font>
      <b/>
      <sz val="9"/>
      <color indexed="25"/>
      <name val="Arial Narrow"/>
      <family val="2"/>
    </font>
    <font>
      <b/>
      <sz val="8"/>
      <color indexed="12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Baskerville Old Face"/>
      <family val="1"/>
    </font>
    <font>
      <b/>
      <sz val="9"/>
      <color indexed="12"/>
      <name val="Arial"/>
      <family val="2"/>
    </font>
    <font>
      <b/>
      <sz val="10"/>
      <color indexed="33"/>
      <name val="Baskerville Old Face"/>
      <family val="1"/>
    </font>
    <font>
      <sz val="10"/>
      <color indexed="57"/>
      <name val="Baskerville Old Face"/>
      <family val="1"/>
    </font>
    <font>
      <b/>
      <sz val="9"/>
      <color indexed="52"/>
      <name val="Arial"/>
      <family val="2"/>
    </font>
    <font>
      <b/>
      <sz val="9"/>
      <color indexed="33"/>
      <name val="Arial"/>
      <family val="2"/>
    </font>
    <font>
      <sz val="10"/>
      <color indexed="25"/>
      <name val="Baskerville Old Face"/>
      <family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 Narrow"/>
      <family val="2"/>
    </font>
    <font>
      <b/>
      <sz val="10"/>
      <name val="Arial"/>
      <family val="2"/>
      <charset val="1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Arial Narrow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sz val="8"/>
      <color theme="3"/>
      <name val="Arial"/>
      <family val="2"/>
    </font>
    <font>
      <b/>
      <sz val="8"/>
      <color theme="9" tint="0.79998168889431442"/>
      <name val="Arial"/>
      <family val="2"/>
    </font>
    <font>
      <sz val="8"/>
      <color theme="9" tint="0.79998168889431442"/>
      <name val="Arial Narrow"/>
      <family val="2"/>
    </font>
    <font>
      <b/>
      <sz val="8"/>
      <color theme="9" tint="0.79998168889431442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5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15"/>
      </patternFill>
    </fill>
    <fill>
      <patternFill patternType="solid">
        <fgColor rgb="FFFF00FF"/>
        <bgColor indexed="28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25"/>
      </patternFill>
    </fill>
    <fill>
      <patternFill patternType="solid">
        <fgColor rgb="FFFFFF00"/>
        <bgColor indexed="33"/>
      </patternFill>
    </fill>
    <fill>
      <patternFill patternType="solid">
        <fgColor rgb="FFFFFF00"/>
        <bgColor indexed="28"/>
      </patternFill>
    </fill>
    <fill>
      <patternFill patternType="solid">
        <fgColor rgb="FFFF3399"/>
        <bgColor indexed="33"/>
      </patternFill>
    </fill>
    <fill>
      <patternFill patternType="solid">
        <fgColor rgb="FFFF3399"/>
        <bgColor indexed="15"/>
      </patternFill>
    </fill>
  </fills>
  <borders count="2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2" borderId="0" applyBorder="0" applyProtection="0">
      <alignment horizontal="center"/>
    </xf>
    <xf numFmtId="0" fontId="1" fillId="0" borderId="1">
      <alignment horizontal="center" vertical="top"/>
    </xf>
    <xf numFmtId="0" fontId="1" fillId="0" borderId="2" applyAlignment="0"/>
    <xf numFmtId="0" fontId="7" fillId="0" borderId="0" applyNumberFormat="0" applyFill="0" applyBorder="0" applyAlignment="0" applyProtection="0"/>
    <xf numFmtId="9" fontId="62" fillId="0" borderId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readingOrder="1"/>
    </xf>
    <xf numFmtId="0" fontId="5" fillId="0" borderId="0" xfId="0" applyFont="1" applyAlignment="1">
      <alignment horizontal="center"/>
    </xf>
    <xf numFmtId="0" fontId="6" fillId="0" borderId="0" xfId="4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readingOrder="1"/>
    </xf>
    <xf numFmtId="0" fontId="8" fillId="0" borderId="0" xfId="0" applyFont="1"/>
    <xf numFmtId="0" fontId="3" fillId="0" borderId="0" xfId="0" applyFont="1" applyAlignment="1">
      <alignment horizontal="justify" textRotation="90" wrapText="1"/>
    </xf>
    <xf numFmtId="0" fontId="10" fillId="0" borderId="0" xfId="0" applyFont="1" applyAlignment="1">
      <alignment horizontal="justify" textRotation="90" wrapText="1"/>
    </xf>
    <xf numFmtId="0" fontId="11" fillId="0" borderId="0" xfId="0" applyFont="1" applyAlignment="1">
      <alignment horizontal="center" vertical="center" textRotation="87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textRotation="87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87"/>
    </xf>
    <xf numFmtId="0" fontId="10" fillId="0" borderId="0" xfId="0" applyFont="1"/>
    <xf numFmtId="0" fontId="3" fillId="0" borderId="0" xfId="0" applyFont="1" applyAlignment="1">
      <alignment horizontal="justify" wrapText="1"/>
    </xf>
    <xf numFmtId="0" fontId="17" fillId="5" borderId="3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4" xfId="0" applyFont="1" applyBorder="1"/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" fillId="8" borderId="0" xfId="0" applyFont="1" applyFill="1"/>
    <xf numFmtId="0" fontId="3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8" borderId="0" xfId="0" applyFont="1" applyFill="1"/>
    <xf numFmtId="1" fontId="31" fillId="8" borderId="0" xfId="0" applyNumberFormat="1" applyFont="1" applyFill="1"/>
    <xf numFmtId="0" fontId="1" fillId="8" borderId="0" xfId="0" applyFont="1" applyFill="1"/>
    <xf numFmtId="0" fontId="1" fillId="9" borderId="0" xfId="0" applyFont="1" applyFill="1"/>
    <xf numFmtId="0" fontId="31" fillId="10" borderId="0" xfId="0" applyFont="1" applyFill="1"/>
    <xf numFmtId="0" fontId="31" fillId="4" borderId="0" xfId="0" applyFont="1" applyFill="1"/>
    <xf numFmtId="0" fontId="31" fillId="4" borderId="0" xfId="0" applyFont="1" applyFill="1" applyAlignment="1">
      <alignment readingOrder="1"/>
    </xf>
    <xf numFmtId="0" fontId="31" fillId="11" borderId="0" xfId="0" applyFont="1" applyFill="1"/>
    <xf numFmtId="0" fontId="31" fillId="12" borderId="0" xfId="0" applyFont="1" applyFill="1"/>
    <xf numFmtId="0" fontId="31" fillId="2" borderId="0" xfId="0" applyFont="1" applyFill="1"/>
    <xf numFmtId="0" fontId="31" fillId="3" borderId="0" xfId="0" applyFont="1" applyFill="1"/>
    <xf numFmtId="0" fontId="31" fillId="0" borderId="0" xfId="0" applyFont="1"/>
    <xf numFmtId="0" fontId="33" fillId="8" borderId="0" xfId="0" applyFont="1" applyFill="1"/>
    <xf numFmtId="9" fontId="31" fillId="8" borderId="0" xfId="0" applyNumberFormat="1" applyFont="1" applyFill="1"/>
    <xf numFmtId="9" fontId="1" fillId="9" borderId="0" xfId="0" applyNumberFormat="1" applyFont="1" applyFill="1"/>
    <xf numFmtId="0" fontId="33" fillId="10" borderId="0" xfId="0" applyFont="1" applyFill="1"/>
    <xf numFmtId="9" fontId="31" fillId="10" borderId="0" xfId="5" applyFont="1" applyFill="1" applyBorder="1" applyAlignment="1" applyProtection="1"/>
    <xf numFmtId="0" fontId="33" fillId="4" borderId="0" xfId="0" applyFont="1" applyFill="1"/>
    <xf numFmtId="9" fontId="31" fillId="4" borderId="0" xfId="5" applyFont="1" applyFill="1" applyBorder="1" applyAlignment="1" applyProtection="1">
      <alignment readingOrder="1"/>
    </xf>
    <xf numFmtId="0" fontId="33" fillId="11" borderId="0" xfId="0" applyFont="1" applyFill="1"/>
    <xf numFmtId="9" fontId="31" fillId="11" borderId="0" xfId="5" applyFont="1" applyFill="1" applyBorder="1" applyAlignment="1" applyProtection="1"/>
    <xf numFmtId="0" fontId="33" fillId="12" borderId="0" xfId="0" applyFont="1" applyFill="1"/>
    <xf numFmtId="9" fontId="31" fillId="12" borderId="0" xfId="5" applyFont="1" applyFill="1" applyBorder="1" applyAlignment="1" applyProtection="1"/>
    <xf numFmtId="0" fontId="33" fillId="2" borderId="0" xfId="0" applyFont="1" applyFill="1"/>
    <xf numFmtId="9" fontId="31" fillId="2" borderId="0" xfId="5" applyFont="1" applyFill="1" applyBorder="1" applyAlignment="1" applyProtection="1"/>
    <xf numFmtId="0" fontId="33" fillId="3" borderId="0" xfId="0" applyFont="1" applyFill="1"/>
    <xf numFmtId="9" fontId="31" fillId="3" borderId="0" xfId="5" applyFont="1" applyFill="1" applyBorder="1" applyAlignment="1" applyProtection="1"/>
    <xf numFmtId="9" fontId="31" fillId="4" borderId="0" xfId="5" applyFont="1" applyFill="1" applyBorder="1" applyAlignment="1" applyProtection="1"/>
    <xf numFmtId="0" fontId="8" fillId="13" borderId="0" xfId="0" applyFont="1" applyFill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readingOrder="1"/>
    </xf>
    <xf numFmtId="0" fontId="3" fillId="14" borderId="2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9" fillId="14" borderId="2" xfId="0" applyFont="1" applyFill="1" applyBorder="1" applyAlignment="1">
      <alignment horizontal="left"/>
    </xf>
    <xf numFmtId="0" fontId="34" fillId="0" borderId="1" xfId="0" applyFont="1" applyBorder="1"/>
    <xf numFmtId="0" fontId="34" fillId="0" borderId="6" xfId="0" applyFont="1" applyBorder="1"/>
    <xf numFmtId="0" fontId="4" fillId="0" borderId="2" xfId="0" applyNumberFormat="1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8" fillId="14" borderId="2" xfId="0" applyFont="1" applyFill="1" applyBorder="1" applyAlignment="1">
      <alignment horizontal="left"/>
    </xf>
    <xf numFmtId="0" fontId="25" fillId="0" borderId="2" xfId="0" applyNumberFormat="1" applyFont="1" applyBorder="1" applyAlignment="1">
      <alignment horizontal="left"/>
    </xf>
    <xf numFmtId="0" fontId="1" fillId="6" borderId="0" xfId="0" applyFont="1" applyFill="1"/>
    <xf numFmtId="0" fontId="13" fillId="6" borderId="0" xfId="0" applyFont="1" applyFill="1" applyAlignment="1">
      <alignment readingOrder="1"/>
    </xf>
    <xf numFmtId="0" fontId="13" fillId="6" borderId="0" xfId="0" applyFont="1" applyFill="1"/>
    <xf numFmtId="0" fontId="33" fillId="14" borderId="2" xfId="0" applyFont="1" applyFill="1" applyBorder="1" applyAlignment="1">
      <alignment horizontal="left"/>
    </xf>
    <xf numFmtId="0" fontId="23" fillId="0" borderId="2" xfId="0" applyNumberFormat="1" applyFont="1" applyBorder="1" applyAlignment="1">
      <alignment horizontal="left"/>
    </xf>
    <xf numFmtId="0" fontId="3" fillId="6" borderId="0" xfId="0" applyFont="1" applyFill="1"/>
    <xf numFmtId="0" fontId="19" fillId="6" borderId="0" xfId="0" applyFont="1" applyFill="1" applyAlignment="1">
      <alignment readingOrder="1"/>
    </xf>
    <xf numFmtId="0" fontId="19" fillId="6" borderId="0" xfId="0" applyFont="1" applyFill="1"/>
    <xf numFmtId="0" fontId="35" fillId="14" borderId="2" xfId="0" applyFont="1" applyFill="1" applyBorder="1" applyAlignment="1">
      <alignment horizontal="left"/>
    </xf>
    <xf numFmtId="0" fontId="36" fillId="0" borderId="2" xfId="0" applyNumberFormat="1" applyFont="1" applyBorder="1" applyAlignment="1">
      <alignment horizontal="left"/>
    </xf>
    <xf numFmtId="0" fontId="37" fillId="6" borderId="0" xfId="0" applyFont="1" applyFill="1"/>
    <xf numFmtId="0" fontId="38" fillId="6" borderId="0" xfId="0" applyFont="1" applyFill="1"/>
    <xf numFmtId="0" fontId="39" fillId="6" borderId="0" xfId="0" applyFont="1" applyFill="1" applyAlignment="1">
      <alignment readingOrder="1"/>
    </xf>
    <xf numFmtId="0" fontId="39" fillId="6" borderId="0" xfId="0" applyFont="1" applyFill="1"/>
    <xf numFmtId="0" fontId="38" fillId="0" borderId="0" xfId="0" applyFont="1"/>
    <xf numFmtId="0" fontId="34" fillId="14" borderId="2" xfId="0" applyFont="1" applyFill="1" applyBorder="1" applyAlignment="1">
      <alignment horizontal="left"/>
    </xf>
    <xf numFmtId="0" fontId="42" fillId="0" borderId="2" xfId="0" applyNumberFormat="1" applyFont="1" applyBorder="1" applyAlignment="1">
      <alignment horizontal="left"/>
    </xf>
    <xf numFmtId="0" fontId="43" fillId="14" borderId="2" xfId="0" applyFont="1" applyFill="1" applyBorder="1" applyAlignment="1">
      <alignment horizontal="left"/>
    </xf>
    <xf numFmtId="0" fontId="44" fillId="0" borderId="2" xfId="0" applyNumberFormat="1" applyFont="1" applyBorder="1" applyAlignment="1">
      <alignment horizontal="left"/>
    </xf>
    <xf numFmtId="0" fontId="45" fillId="14" borderId="2" xfId="0" applyFont="1" applyFill="1" applyBorder="1" applyAlignment="1">
      <alignment horizontal="left"/>
    </xf>
    <xf numFmtId="0" fontId="46" fillId="0" borderId="2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left"/>
    </xf>
    <xf numFmtId="0" fontId="48" fillId="14" borderId="2" xfId="0" applyFont="1" applyFill="1" applyBorder="1" applyAlignment="1">
      <alignment horizontal="left"/>
    </xf>
    <xf numFmtId="0" fontId="49" fillId="0" borderId="2" xfId="0" applyNumberFormat="1" applyFont="1" applyBorder="1" applyAlignment="1">
      <alignment horizontal="left"/>
    </xf>
    <xf numFmtId="0" fontId="50" fillId="6" borderId="2" xfId="0" applyFont="1" applyFill="1" applyBorder="1" applyAlignment="1">
      <alignment horizontal="left"/>
    </xf>
    <xf numFmtId="0" fontId="38" fillId="14" borderId="2" xfId="0" applyFont="1" applyFill="1" applyBorder="1" applyAlignment="1">
      <alignment horizontal="left"/>
    </xf>
    <xf numFmtId="1" fontId="29" fillId="0" borderId="2" xfId="0" applyNumberFormat="1" applyFont="1" applyBorder="1" applyAlignment="1">
      <alignment horizontal="left"/>
    </xf>
    <xf numFmtId="0" fontId="40" fillId="6" borderId="0" xfId="0" applyFont="1" applyFill="1" applyAlignment="1">
      <alignment readingOrder="1"/>
    </xf>
    <xf numFmtId="0" fontId="51" fillId="0" borderId="0" xfId="0" applyFont="1"/>
    <xf numFmtId="0" fontId="39" fillId="6" borderId="0" xfId="0" applyFont="1" applyFill="1" applyBorder="1" applyAlignment="1">
      <alignment horizontal="left" wrapText="1" readingOrder="1"/>
    </xf>
    <xf numFmtId="0" fontId="39" fillId="6" borderId="0" xfId="0" applyFont="1" applyFill="1" applyBorder="1" applyAlignment="1">
      <alignment horizontal="left" readingOrder="1"/>
    </xf>
    <xf numFmtId="0" fontId="40" fillId="6" borderId="0" xfId="0" applyFont="1" applyFill="1" applyBorder="1" applyAlignment="1">
      <alignment horizontal="left" readingOrder="1"/>
    </xf>
    <xf numFmtId="0" fontId="39" fillId="6" borderId="0" xfId="0" applyFont="1" applyFill="1" applyAlignment="1">
      <alignment horizontal="left" readingOrder="1"/>
    </xf>
    <xf numFmtId="0" fontId="40" fillId="6" borderId="0" xfId="0" applyFont="1" applyFill="1" applyAlignment="1">
      <alignment horizontal="left" readingOrder="1"/>
    </xf>
    <xf numFmtId="0" fontId="52" fillId="0" borderId="0" xfId="0" applyFont="1"/>
    <xf numFmtId="0" fontId="0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justify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52" fillId="0" borderId="0" xfId="0" applyFont="1" applyAlignment="1" applyProtection="1">
      <alignment horizontal="left" indent="1"/>
      <protection locked="0"/>
    </xf>
    <xf numFmtId="0" fontId="29" fillId="0" borderId="0" xfId="0" applyFont="1" applyAlignment="1" applyProtection="1">
      <alignment horizontal="justify" indent="1"/>
      <protection locked="0"/>
    </xf>
    <xf numFmtId="0" fontId="53" fillId="0" borderId="0" xfId="0" applyFont="1" applyAlignment="1" applyProtection="1">
      <alignment horizontal="left" indent="1"/>
      <protection locked="0"/>
    </xf>
    <xf numFmtId="0" fontId="52" fillId="0" borderId="0" xfId="0" applyFont="1" applyAlignment="1" applyProtection="1">
      <alignment horizontal="center" vertical="center" indent="1"/>
      <protection locked="0"/>
    </xf>
    <xf numFmtId="0" fontId="0" fillId="0" borderId="0" xfId="0" applyNumberFormat="1" applyFont="1" applyAlignment="1" applyProtection="1">
      <alignment horizontal="left" vertical="center" indent="1"/>
      <protection locked="0"/>
    </xf>
    <xf numFmtId="0" fontId="52" fillId="16" borderId="0" xfId="0" applyFont="1" applyFill="1" applyAlignment="1" applyProtection="1">
      <alignment horizontal="center" vertical="center" indent="1"/>
      <protection locked="0"/>
    </xf>
    <xf numFmtId="0" fontId="54" fillId="0" borderId="0" xfId="0" applyFont="1" applyAlignment="1" applyProtection="1">
      <alignment horizontal="left" indent="1"/>
      <protection locked="0"/>
    </xf>
    <xf numFmtId="0" fontId="55" fillId="0" borderId="0" xfId="0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54" fillId="0" borderId="0" xfId="0" applyFont="1" applyAlignment="1" applyProtection="1">
      <alignment horizontal="justify" indent="1"/>
      <protection locked="0"/>
    </xf>
    <xf numFmtId="0" fontId="56" fillId="0" borderId="0" xfId="0" applyFont="1" applyAlignment="1" applyProtection="1">
      <alignment horizontal="left" indent="1"/>
      <protection locked="0"/>
    </xf>
    <xf numFmtId="0" fontId="0" fillId="0" borderId="0" xfId="0" applyFont="1" applyAlignment="1">
      <alignment horizontal="center" vertical="center"/>
    </xf>
    <xf numFmtId="0" fontId="54" fillId="0" borderId="0" xfId="0" applyNumberFormat="1" applyFont="1" applyAlignment="1" applyProtection="1">
      <alignment horizontal="left" indent="1"/>
      <protection locked="0"/>
    </xf>
    <xf numFmtId="0" fontId="57" fillId="0" borderId="0" xfId="0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center" vertical="center" inden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left" indent="1"/>
      <protection locked="0"/>
    </xf>
    <xf numFmtId="0" fontId="25" fillId="0" borderId="0" xfId="0" applyFont="1" applyAlignment="1">
      <alignment horizontal="center"/>
    </xf>
    <xf numFmtId="0" fontId="59" fillId="0" borderId="0" xfId="0" applyFont="1" applyAlignment="1" applyProtection="1">
      <alignment horizontal="left" indent="1"/>
      <protection locked="0"/>
    </xf>
    <xf numFmtId="0" fontId="60" fillId="0" borderId="0" xfId="0" applyFont="1" applyAlignment="1" applyProtection="1">
      <alignment horizontal="left" indent="1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justify" indent="1"/>
      <protection locked="0"/>
    </xf>
    <xf numFmtId="0" fontId="52" fillId="16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indent="1"/>
      <protection locked="0"/>
    </xf>
    <xf numFmtId="0" fontId="61" fillId="0" borderId="0" xfId="0" applyFont="1" applyBorder="1" applyAlignment="1">
      <alignment horizontal="left"/>
    </xf>
    <xf numFmtId="0" fontId="52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21" borderId="0" xfId="0" applyFont="1" applyFill="1"/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8" fillId="22" borderId="0" xfId="0" applyFont="1" applyFill="1"/>
    <xf numFmtId="0" fontId="31" fillId="22" borderId="0" xfId="0" applyFont="1" applyFill="1"/>
    <xf numFmtId="0" fontId="31" fillId="20" borderId="0" xfId="0" applyFont="1" applyFill="1" applyBorder="1"/>
    <xf numFmtId="0" fontId="33" fillId="22" borderId="0" xfId="0" applyFont="1" applyFill="1"/>
    <xf numFmtId="9" fontId="8" fillId="22" borderId="0" xfId="5" applyFont="1" applyFill="1" applyBorder="1" applyAlignment="1" applyProtection="1"/>
    <xf numFmtId="0" fontId="1" fillId="22" borderId="0" xfId="0" applyFont="1" applyFill="1"/>
    <xf numFmtId="0" fontId="31" fillId="21" borderId="0" xfId="0" applyFont="1" applyFill="1"/>
    <xf numFmtId="0" fontId="6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9" fontId="31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13" borderId="12" xfId="0" applyFont="1" applyFill="1" applyBorder="1" applyAlignment="1">
      <alignment vertical="center"/>
    </xf>
    <xf numFmtId="0" fontId="1" fillId="13" borderId="15" xfId="0" applyFont="1" applyFill="1" applyBorder="1" applyAlignment="1">
      <alignment vertical="center"/>
    </xf>
    <xf numFmtId="0" fontId="67" fillId="0" borderId="4" xfId="0" applyFont="1" applyBorder="1"/>
    <xf numFmtId="0" fontId="68" fillId="0" borderId="2" xfId="0" applyFont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Font="1"/>
    <xf numFmtId="0" fontId="3" fillId="7" borderId="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63" fillId="8" borderId="0" xfId="0" applyFont="1" applyFill="1" applyAlignment="1">
      <alignment horizontal="justify" textRotation="90" wrapText="1"/>
    </xf>
    <xf numFmtId="0" fontId="31" fillId="2" borderId="0" xfId="0" applyFont="1" applyFill="1" applyAlignment="1">
      <alignment horizontal="center" vertical="center"/>
    </xf>
    <xf numFmtId="9" fontId="31" fillId="2" borderId="0" xfId="5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8" fillId="0" borderId="0" xfId="0" applyFont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31" fillId="2" borderId="0" xfId="0" applyFont="1" applyFill="1" applyAlignment="1">
      <alignment wrapText="1"/>
    </xf>
    <xf numFmtId="0" fontId="3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vertical="center" textRotation="87" wrapText="1"/>
    </xf>
    <xf numFmtId="0" fontId="0" fillId="21" borderId="0" xfId="0" applyFont="1" applyFill="1" applyAlignment="1">
      <alignment wrapText="1"/>
    </xf>
    <xf numFmtId="0" fontId="1" fillId="30" borderId="12" xfId="0" applyFont="1" applyFill="1" applyBorder="1" applyAlignment="1"/>
    <xf numFmtId="1" fontId="1" fillId="23" borderId="19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70" fillId="27" borderId="0" xfId="0" applyFont="1" applyFill="1" applyAlignment="1">
      <alignment horizontal="center" textRotation="90"/>
    </xf>
    <xf numFmtId="0" fontId="52" fillId="27" borderId="0" xfId="0" applyFont="1" applyFill="1" applyAlignment="1">
      <alignment horizontal="center" textRotation="90"/>
    </xf>
    <xf numFmtId="0" fontId="52" fillId="27" borderId="0" xfId="0" applyFont="1" applyFill="1" applyAlignment="1">
      <alignment horizontal="center" textRotation="90" wrapText="1"/>
    </xf>
    <xf numFmtId="0" fontId="63" fillId="13" borderId="0" xfId="4" applyNumberFormat="1" applyFont="1" applyFill="1" applyBorder="1" applyAlignment="1" applyProtection="1">
      <alignment horizontal="center" textRotation="90"/>
    </xf>
    <xf numFmtId="0" fontId="68" fillId="0" borderId="9" xfId="0" applyFont="1" applyBorder="1" applyAlignment="1">
      <alignment horizontal="left"/>
    </xf>
    <xf numFmtId="0" fontId="63" fillId="10" borderId="0" xfId="4" applyNumberFormat="1" applyFont="1" applyFill="1" applyBorder="1" applyAlignment="1" applyProtection="1">
      <alignment horizontal="center" textRotation="90" wrapText="1"/>
    </xf>
    <xf numFmtId="0" fontId="63" fillId="10" borderId="0" xfId="0" applyFont="1" applyFill="1" applyAlignment="1">
      <alignment horizontal="center" textRotation="90" wrapText="1"/>
    </xf>
    <xf numFmtId="0" fontId="71" fillId="0" borderId="0" xfId="0" applyFont="1"/>
    <xf numFmtId="0" fontId="63" fillId="17" borderId="0" xfId="4" applyNumberFormat="1" applyFont="1" applyFill="1" applyBorder="1" applyAlignment="1" applyProtection="1">
      <alignment textRotation="90" wrapText="1"/>
    </xf>
    <xf numFmtId="0" fontId="63" fillId="11" borderId="0" xfId="4" applyNumberFormat="1" applyFont="1" applyFill="1" applyBorder="1" applyAlignment="1" applyProtection="1">
      <alignment textRotation="90" wrapText="1"/>
    </xf>
    <xf numFmtId="0" fontId="63" fillId="11" borderId="0" xfId="4" applyNumberFormat="1" applyFont="1" applyFill="1" applyBorder="1" applyAlignment="1" applyProtection="1">
      <alignment horizontal="left" textRotation="90" wrapText="1"/>
    </xf>
    <xf numFmtId="0" fontId="72" fillId="0" borderId="0" xfId="0" applyFont="1" applyAlignment="1">
      <alignment horizontal="left"/>
    </xf>
    <xf numFmtId="0" fontId="73" fillId="0" borderId="2" xfId="0" applyFont="1" applyBorder="1" applyAlignment="1">
      <alignment horizontal="left"/>
    </xf>
    <xf numFmtId="0" fontId="1" fillId="0" borderId="4" xfId="0" applyFont="1" applyBorder="1"/>
    <xf numFmtId="0" fontId="63" fillId="8" borderId="0" xfId="0" applyFont="1" applyFill="1" applyAlignment="1">
      <alignment horizontal="center" textRotation="90" wrapText="1"/>
    </xf>
    <xf numFmtId="0" fontId="63" fillId="8" borderId="0" xfId="0" applyFont="1" applyFill="1" applyAlignment="1">
      <alignment textRotation="90" wrapText="1"/>
    </xf>
    <xf numFmtId="0" fontId="64" fillId="8" borderId="0" xfId="4" applyNumberFormat="1" applyFont="1" applyFill="1" applyBorder="1" applyAlignment="1" applyProtection="1">
      <alignment textRotation="90" wrapText="1"/>
    </xf>
    <xf numFmtId="0" fontId="3" fillId="7" borderId="16" xfId="0" applyFont="1" applyFill="1" applyBorder="1" applyAlignment="1">
      <alignment horizontal="center" vertical="center" wrapText="1"/>
    </xf>
    <xf numFmtId="0" fontId="0" fillId="26" borderId="23" xfId="0" applyFill="1" applyBorder="1"/>
    <xf numFmtId="0" fontId="0" fillId="26" borderId="24" xfId="0" applyFill="1" applyBorder="1"/>
    <xf numFmtId="0" fontId="69" fillId="26" borderId="25" xfId="0" applyFont="1" applyFill="1" applyBorder="1"/>
    <xf numFmtId="0" fontId="3" fillId="7" borderId="16" xfId="0" applyFont="1" applyFill="1" applyBorder="1"/>
    <xf numFmtId="0" fontId="52" fillId="24" borderId="0" xfId="0" applyFont="1" applyFill="1" applyAlignment="1">
      <alignment horizontal="center" textRotation="90"/>
    </xf>
    <xf numFmtId="0" fontId="52" fillId="24" borderId="0" xfId="0" applyFont="1" applyFill="1" applyAlignment="1">
      <alignment textRotation="90"/>
    </xf>
    <xf numFmtId="0" fontId="63" fillId="25" borderId="0" xfId="4" applyNumberFormat="1" applyFont="1" applyFill="1" applyBorder="1" applyAlignment="1" applyProtection="1">
      <alignment textRotation="90"/>
    </xf>
    <xf numFmtId="0" fontId="1" fillId="20" borderId="23" xfId="0" applyFont="1" applyFill="1" applyBorder="1" applyAlignment="1"/>
    <xf numFmtId="0" fontId="1" fillId="19" borderId="23" xfId="0" applyFont="1" applyFill="1" applyBorder="1" applyAlignment="1"/>
    <xf numFmtId="0" fontId="1" fillId="19" borderId="24" xfId="0" applyFont="1" applyFill="1" applyBorder="1" applyAlignment="1"/>
    <xf numFmtId="0" fontId="1" fillId="20" borderId="25" xfId="0" applyFont="1" applyFill="1" applyBorder="1" applyAlignment="1"/>
    <xf numFmtId="0" fontId="52" fillId="2" borderId="0" xfId="0" applyFont="1" applyFill="1" applyAlignment="1">
      <alignment textRotation="90" wrapText="1"/>
    </xf>
    <xf numFmtId="0" fontId="63" fillId="2" borderId="0" xfId="0" applyFont="1" applyFill="1" applyAlignment="1">
      <alignment horizontal="center" textRotation="90"/>
    </xf>
    <xf numFmtId="0" fontId="63" fillId="2" borderId="0" xfId="0" applyFont="1" applyFill="1" applyAlignment="1">
      <alignment horizontal="center" textRotation="90" wrapText="1"/>
    </xf>
    <xf numFmtId="0" fontId="11" fillId="3" borderId="0" xfId="0" applyFont="1" applyFill="1" applyAlignment="1">
      <alignment textRotation="90"/>
    </xf>
    <xf numFmtId="0" fontId="11" fillId="3" borderId="0" xfId="0" applyFont="1" applyFill="1" applyAlignment="1">
      <alignment horizontal="center" textRotation="90"/>
    </xf>
    <xf numFmtId="0" fontId="16" fillId="4" borderId="0" xfId="0" applyFont="1" applyFill="1" applyAlignment="1">
      <alignment horizontal="right" textRotation="90"/>
    </xf>
    <xf numFmtId="0" fontId="11" fillId="4" borderId="0" xfId="0" applyFont="1" applyFill="1" applyAlignment="1">
      <alignment horizontal="right" textRotation="90"/>
    </xf>
    <xf numFmtId="0" fontId="11" fillId="2" borderId="0" xfId="0" applyFont="1" applyFill="1" applyAlignment="1">
      <alignment horizontal="right" textRotation="90" wrapText="1"/>
    </xf>
    <xf numFmtId="0" fontId="3" fillId="2" borderId="0" xfId="0" applyFont="1" applyFill="1" applyAlignment="1">
      <alignment horizontal="center" textRotation="90"/>
    </xf>
    <xf numFmtId="0" fontId="11" fillId="2" borderId="0" xfId="0" applyFont="1" applyFill="1" applyAlignment="1">
      <alignment horizontal="center" textRotation="90"/>
    </xf>
    <xf numFmtId="0" fontId="65" fillId="2" borderId="0" xfId="0" applyFont="1" applyFill="1" applyAlignment="1">
      <alignment horizontal="center" textRotation="90"/>
    </xf>
    <xf numFmtId="0" fontId="11" fillId="32" borderId="0" xfId="0" applyFont="1" applyFill="1" applyAlignment="1">
      <alignment horizontal="center" textRotation="90"/>
    </xf>
    <xf numFmtId="0" fontId="16" fillId="31" borderId="0" xfId="0" applyFont="1" applyFill="1" applyAlignment="1">
      <alignment horizontal="center" textRotation="90"/>
    </xf>
    <xf numFmtId="0" fontId="16" fillId="31" borderId="0" xfId="0" applyFont="1" applyFill="1" applyAlignment="1">
      <alignment horizontal="center" textRotation="90" wrapText="1"/>
    </xf>
    <xf numFmtId="0" fontId="11" fillId="29" borderId="0" xfId="0" applyFont="1" applyFill="1" applyAlignment="1">
      <alignment horizontal="center" textRotation="90"/>
    </xf>
    <xf numFmtId="0" fontId="39" fillId="6" borderId="0" xfId="0" applyFont="1" applyFill="1" applyBorder="1" applyAlignment="1">
      <alignment horizontal="left" readingOrder="1"/>
    </xf>
    <xf numFmtId="0" fontId="39" fillId="6" borderId="0" xfId="0" applyFont="1" applyFill="1" applyBorder="1" applyAlignment="1">
      <alignment readingOrder="1"/>
    </xf>
    <xf numFmtId="0" fontId="39" fillId="6" borderId="0" xfId="0" applyFont="1" applyFill="1" applyBorder="1" applyAlignment="1">
      <alignment horizontal="left" wrapText="1" readingOrder="1"/>
    </xf>
    <xf numFmtId="0" fontId="1" fillId="28" borderId="20" xfId="0" applyFont="1" applyFill="1" applyBorder="1" applyAlignment="1">
      <alignment horizontal="center"/>
    </xf>
    <xf numFmtId="0" fontId="1" fillId="28" borderId="1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7" fontId="1" fillId="8" borderId="23" xfId="0" applyNumberFormat="1" applyFont="1" applyFill="1" applyBorder="1" applyAlignment="1">
      <alignment horizontal="center" vertical="center"/>
    </xf>
    <xf numFmtId="17" fontId="1" fillId="8" borderId="24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center" vertical="center"/>
    </xf>
    <xf numFmtId="0" fontId="1" fillId="18" borderId="26" xfId="0" applyFont="1" applyFill="1" applyBorder="1" applyAlignment="1">
      <alignment horizontal="center" vertical="center"/>
    </xf>
    <xf numFmtId="0" fontId="1" fillId="18" borderId="27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52" fillId="21" borderId="0" xfId="0" applyFont="1" applyFill="1" applyAlignment="1">
      <alignment horizontal="center" textRotation="90" wrapText="1"/>
    </xf>
  </cellXfs>
  <cellStyles count="6">
    <cellStyle name="Estilo 1" xfId="1"/>
    <cellStyle name="Estilo 2" xfId="2"/>
    <cellStyle name="Estilo 3" xfId="3"/>
    <cellStyle name="Hipervínculo" xfId="4" builtinId="8"/>
    <cellStyle name="Normal" xfId="0" builtinId="0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33"/>
      <rgbColor rgb="00C0C0C0"/>
      <rgbColor rgb="00808080"/>
      <rgbColor rgb="009999FF"/>
      <rgbColor rgb="00FF3333"/>
      <rgbColor rgb="00EEEEEE"/>
      <rgbColor rgb="00CCFFFF"/>
      <rgbColor rgb="00660066"/>
      <rgbColor rgb="00FF8080"/>
      <rgbColor rgb="000066CC"/>
      <rgbColor rgb="00CCCCFF"/>
      <rgbColor rgb="00000080"/>
      <rgbColor rgb="00FF00CC"/>
      <rgbColor rgb="00FFFF66"/>
      <rgbColor rgb="0000FFFF"/>
      <rgbColor rgb="00CC00CC"/>
      <rgbColor rgb="00800000"/>
      <rgbColor rgb="0000CC00"/>
      <rgbColor rgb="000000CC"/>
      <rgbColor rgb="0000CCFF"/>
      <rgbColor rgb="00CCFFFF"/>
      <rgbColor rgb="00CCFFCC"/>
      <rgbColor rgb="00FFFF99"/>
      <rgbColor rgb="0066FFFF"/>
      <rgbColor rgb="00FF66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8"/>
  <sheetViews>
    <sheetView tabSelected="1" topLeftCell="T37" zoomScale="80" zoomScaleNormal="80" workbookViewId="0">
      <selection activeCell="BJ63" sqref="BJ63"/>
    </sheetView>
  </sheetViews>
  <sheetFormatPr baseColWidth="10" defaultColWidth="3.42578125" defaultRowHeight="12.75" customHeight="1" x14ac:dyDescent="0.25"/>
  <cols>
    <col min="1" max="1" width="5" style="1" customWidth="1"/>
    <col min="2" max="2" width="5" style="2" customWidth="1"/>
    <col min="3" max="3" width="6.140625" style="3" customWidth="1"/>
    <col min="4" max="4" width="20" style="4" customWidth="1"/>
    <col min="5" max="5" width="14.42578125" style="4" customWidth="1"/>
    <col min="6" max="6" width="16.42578125" style="5" customWidth="1"/>
    <col min="7" max="10" width="3.7109375" style="1" customWidth="1"/>
    <col min="11" max="11" width="4.28515625" customWidth="1"/>
    <col min="12" max="14" width="3.7109375" customWidth="1"/>
    <col min="15" max="15" width="4.28515625" customWidth="1"/>
    <col min="16" max="18" width="3.7109375" style="1" customWidth="1"/>
    <col min="19" max="19" width="3.85546875" style="1" customWidth="1"/>
    <col min="20" max="20" width="5.140625" style="1" customWidth="1"/>
    <col min="21" max="21" width="4.28515625" style="1" customWidth="1"/>
    <col min="22" max="22" width="5.42578125" style="1" customWidth="1"/>
    <col min="23" max="23" width="4.28515625" style="1" customWidth="1"/>
    <col min="24" max="24" width="5" style="1" customWidth="1"/>
    <col min="25" max="25" width="4.7109375" style="1" customWidth="1"/>
    <col min="26" max="26" width="4" style="1" customWidth="1"/>
    <col min="27" max="27" width="4.140625" style="6" customWidth="1"/>
    <col min="28" max="28" width="3.7109375" style="6" customWidth="1"/>
    <col min="29" max="29" width="5.85546875" style="1" customWidth="1"/>
    <col min="30" max="30" width="0.5703125" style="1" customWidth="1"/>
    <col min="31" max="31" width="4.85546875" style="1" customWidth="1"/>
    <col min="32" max="32" width="6.140625" style="1" customWidth="1"/>
    <col min="33" max="33" width="6.42578125" style="1" customWidth="1"/>
    <col min="34" max="35" width="3.7109375" style="1" customWidth="1"/>
    <col min="36" max="36" width="4.140625" style="1" customWidth="1"/>
    <col min="37" max="37" width="4.28515625" style="1" customWidth="1"/>
    <col min="38" max="39" width="3.7109375" style="189" customWidth="1"/>
    <col min="40" max="40" width="3.7109375" style="199" customWidth="1"/>
    <col min="41" max="41" width="3.7109375" style="189" customWidth="1"/>
    <col min="42" max="50" width="3.7109375" style="1" customWidth="1"/>
    <col min="51" max="51" width="4.5703125" style="1" bestFit="1" customWidth="1"/>
    <col min="52" max="58" width="3.7109375" style="1" customWidth="1"/>
    <col min="59" max="60" width="4.7109375" style="1" customWidth="1"/>
    <col min="61" max="61" width="4.28515625" style="1" customWidth="1"/>
    <col min="62" max="62" width="4.7109375" style="1" customWidth="1"/>
    <col min="63" max="63" width="15.5703125" style="1" customWidth="1"/>
    <col min="64" max="64" width="16.140625" style="1" customWidth="1"/>
    <col min="65" max="66" width="3.42578125" style="1" customWidth="1"/>
    <col min="67" max="16384" width="3.42578125" style="1"/>
  </cols>
  <sheetData>
    <row r="1" spans="1:100" s="13" customFormat="1" ht="15.75" customHeight="1" x14ac:dyDescent="0.25">
      <c r="A1" s="1"/>
      <c r="B1" s="2"/>
      <c r="C1" s="7"/>
      <c r="D1" s="8" t="s">
        <v>346</v>
      </c>
      <c r="E1" s="9"/>
      <c r="F1" s="10"/>
      <c r="G1" s="11"/>
      <c r="H1" s="11"/>
      <c r="I1" s="11"/>
      <c r="J1" s="11"/>
      <c r="K1"/>
      <c r="L1"/>
      <c r="N1"/>
      <c r="O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2"/>
      <c r="AC1" s="11"/>
      <c r="AD1" s="11"/>
      <c r="AE1" s="11"/>
      <c r="AF1" s="11"/>
      <c r="AG1" s="11"/>
      <c r="AL1" s="202"/>
      <c r="AM1" s="202"/>
      <c r="AN1" s="183"/>
      <c r="AO1" s="202"/>
      <c r="BI1" s="11"/>
      <c r="BJ1" s="11"/>
    </row>
    <row r="2" spans="1:100" s="20" customFormat="1" ht="121.15" customHeight="1" thickBot="1" x14ac:dyDescent="0.25">
      <c r="A2" s="14" t="s">
        <v>0</v>
      </c>
      <c r="B2" s="15"/>
      <c r="C2" s="16" t="s">
        <v>1</v>
      </c>
      <c r="D2" s="17" t="s">
        <v>2</v>
      </c>
      <c r="E2" s="18"/>
      <c r="F2" s="19" t="s">
        <v>3</v>
      </c>
      <c r="G2" s="239" t="s">
        <v>360</v>
      </c>
      <c r="H2" s="240" t="s">
        <v>361</v>
      </c>
      <c r="I2" s="240" t="s">
        <v>362</v>
      </c>
      <c r="J2" s="241" t="s">
        <v>363</v>
      </c>
      <c r="K2" s="239" t="s">
        <v>364</v>
      </c>
      <c r="L2" s="217" t="s">
        <v>366</v>
      </c>
      <c r="M2" s="218" t="s">
        <v>367</v>
      </c>
      <c r="N2" s="218" t="s">
        <v>368</v>
      </c>
      <c r="O2" s="219" t="s">
        <v>369</v>
      </c>
      <c r="P2" s="220" t="s">
        <v>370</v>
      </c>
      <c r="Q2" s="220" t="s">
        <v>371</v>
      </c>
      <c r="R2" s="220" t="s">
        <v>372</v>
      </c>
      <c r="S2" s="220" t="s">
        <v>376</v>
      </c>
      <c r="T2" s="222" t="s">
        <v>377</v>
      </c>
      <c r="U2" s="223" t="s">
        <v>378</v>
      </c>
      <c r="V2" s="222" t="s">
        <v>379</v>
      </c>
      <c r="W2" s="222" t="s">
        <v>380</v>
      </c>
      <c r="X2" s="222" t="s">
        <v>360</v>
      </c>
      <c r="Y2" s="225" t="s">
        <v>384</v>
      </c>
      <c r="Z2" s="225" t="s">
        <v>382</v>
      </c>
      <c r="AA2" s="225" t="s">
        <v>383</v>
      </c>
      <c r="AB2" s="225" t="s">
        <v>381</v>
      </c>
      <c r="AC2" s="227" t="s">
        <v>387</v>
      </c>
      <c r="AD2" s="226" t="s">
        <v>385</v>
      </c>
      <c r="AE2" s="226" t="s">
        <v>386</v>
      </c>
      <c r="AF2" s="226" t="s">
        <v>389</v>
      </c>
      <c r="AG2" s="226" t="s">
        <v>390</v>
      </c>
      <c r="AH2" s="231" t="s">
        <v>377</v>
      </c>
      <c r="AI2" s="232" t="s">
        <v>391</v>
      </c>
      <c r="AJ2" s="233" t="s">
        <v>392</v>
      </c>
      <c r="AK2" s="196" t="s">
        <v>360</v>
      </c>
      <c r="AL2" s="246" t="s">
        <v>393</v>
      </c>
      <c r="AM2" s="253" t="s">
        <v>394</v>
      </c>
      <c r="AN2" s="247" t="s">
        <v>395</v>
      </c>
      <c r="AO2" s="248" t="s">
        <v>396</v>
      </c>
      <c r="AP2" s="249" t="s">
        <v>400</v>
      </c>
      <c r="AQ2" s="250" t="s">
        <v>397</v>
      </c>
      <c r="AR2" s="250" t="s">
        <v>398</v>
      </c>
      <c r="AS2" s="249" t="s">
        <v>399</v>
      </c>
      <c r="AT2" s="249" t="s">
        <v>360</v>
      </c>
      <c r="AU2" s="251" t="s">
        <v>402</v>
      </c>
      <c r="AV2" s="252" t="s">
        <v>404</v>
      </c>
      <c r="AW2" s="252" t="s">
        <v>403</v>
      </c>
      <c r="AX2" s="251" t="s">
        <v>401</v>
      </c>
      <c r="AY2" s="254" t="s">
        <v>405</v>
      </c>
      <c r="AZ2" s="256" t="s">
        <v>406</v>
      </c>
      <c r="BA2" s="255" t="s">
        <v>407</v>
      </c>
      <c r="BB2" s="255" t="s">
        <v>408</v>
      </c>
      <c r="BC2" s="257" t="s">
        <v>409</v>
      </c>
      <c r="BD2" s="258" t="s">
        <v>411</v>
      </c>
      <c r="BE2" s="258" t="s">
        <v>414</v>
      </c>
      <c r="BF2" s="258" t="s">
        <v>410</v>
      </c>
      <c r="BG2" s="259" t="s">
        <v>369</v>
      </c>
      <c r="BH2" s="260" t="s">
        <v>415</v>
      </c>
      <c r="BI2" s="283" t="s">
        <v>411</v>
      </c>
      <c r="BJ2" s="212"/>
      <c r="BK2" s="211"/>
    </row>
    <row r="3" spans="1:100" ht="13.5" customHeight="1" thickBot="1" x14ac:dyDescent="0.3">
      <c r="G3" s="273" t="s">
        <v>357</v>
      </c>
      <c r="H3" s="274"/>
      <c r="I3" s="274"/>
      <c r="J3" s="275"/>
      <c r="K3" s="276"/>
      <c r="L3" s="277" t="s">
        <v>348</v>
      </c>
      <c r="M3" s="278"/>
      <c r="N3" s="278"/>
      <c r="O3" s="279"/>
      <c r="P3" s="185" t="s">
        <v>336</v>
      </c>
      <c r="Q3" s="185"/>
      <c r="R3" s="185"/>
      <c r="S3" s="186"/>
      <c r="T3" s="280" t="s">
        <v>349</v>
      </c>
      <c r="U3" s="280"/>
      <c r="V3" s="280"/>
      <c r="W3" s="280"/>
      <c r="X3" s="280"/>
      <c r="Y3" s="281" t="s">
        <v>350</v>
      </c>
      <c r="Z3" s="281"/>
      <c r="AA3" s="281"/>
      <c r="AB3" s="281"/>
      <c r="AC3" s="282" t="s">
        <v>351</v>
      </c>
      <c r="AD3" s="282"/>
      <c r="AE3" s="282"/>
      <c r="AF3" s="282"/>
      <c r="AG3" s="282"/>
      <c r="AH3" s="264" t="s">
        <v>358</v>
      </c>
      <c r="AI3" s="264"/>
      <c r="AJ3" s="264"/>
      <c r="AK3" s="265"/>
      <c r="AL3" s="235" t="s">
        <v>354</v>
      </c>
      <c r="AM3" s="236"/>
      <c r="AN3" s="236"/>
      <c r="AO3" s="237"/>
      <c r="AP3" s="266" t="s">
        <v>352</v>
      </c>
      <c r="AQ3" s="267"/>
      <c r="AR3" s="267"/>
      <c r="AS3" s="267"/>
      <c r="AT3" s="267"/>
      <c r="AU3" s="268" t="s">
        <v>353</v>
      </c>
      <c r="AV3" s="269"/>
      <c r="AW3" s="269"/>
      <c r="AX3" s="270"/>
      <c r="AY3" s="271" t="s">
        <v>355</v>
      </c>
      <c r="AZ3" s="271"/>
      <c r="BA3" s="271"/>
      <c r="BB3" s="272"/>
      <c r="BC3" s="243" t="s">
        <v>356</v>
      </c>
      <c r="BD3" s="244"/>
      <c r="BE3" s="244"/>
      <c r="BF3" s="242"/>
      <c r="BG3" s="245"/>
      <c r="BH3" s="213"/>
      <c r="BI3" s="214" t="s">
        <v>359</v>
      </c>
      <c r="BJ3" s="214"/>
    </row>
    <row r="4" spans="1:100" ht="12" customHeight="1" x14ac:dyDescent="0.25">
      <c r="B4" s="21" t="s">
        <v>4</v>
      </c>
      <c r="C4" s="22" t="s">
        <v>5</v>
      </c>
      <c r="D4" s="23" t="s">
        <v>6</v>
      </c>
      <c r="E4" s="23" t="s">
        <v>7</v>
      </c>
      <c r="F4" s="24" t="s">
        <v>8</v>
      </c>
      <c r="G4" s="193">
        <v>1</v>
      </c>
      <c r="H4" s="193">
        <v>8</v>
      </c>
      <c r="I4" s="193">
        <v>15</v>
      </c>
      <c r="J4" s="193">
        <v>22</v>
      </c>
      <c r="K4" s="238">
        <v>29</v>
      </c>
      <c r="L4" s="238">
        <v>5</v>
      </c>
      <c r="M4" s="238">
        <v>12</v>
      </c>
      <c r="N4" s="238">
        <v>19</v>
      </c>
      <c r="O4" s="238">
        <v>26</v>
      </c>
      <c r="P4" s="191">
        <v>2</v>
      </c>
      <c r="Q4" s="191">
        <v>9</v>
      </c>
      <c r="R4" s="191">
        <v>16</v>
      </c>
      <c r="S4" s="191">
        <v>23</v>
      </c>
      <c r="T4" s="191">
        <v>1</v>
      </c>
      <c r="U4" s="191">
        <v>8</v>
      </c>
      <c r="V4" s="25">
        <v>15</v>
      </c>
      <c r="W4" s="25">
        <v>22</v>
      </c>
      <c r="X4" s="191">
        <v>29</v>
      </c>
      <c r="Y4" s="191">
        <v>5</v>
      </c>
      <c r="Z4" s="191">
        <v>12</v>
      </c>
      <c r="AA4" s="25">
        <v>29</v>
      </c>
      <c r="AB4" s="191">
        <v>26</v>
      </c>
      <c r="AC4" s="191">
        <v>3</v>
      </c>
      <c r="AD4" s="191">
        <v>10</v>
      </c>
      <c r="AE4" s="191">
        <v>17</v>
      </c>
      <c r="AF4" s="191">
        <v>24</v>
      </c>
      <c r="AG4" s="191">
        <v>31</v>
      </c>
      <c r="AH4" s="191">
        <v>7</v>
      </c>
      <c r="AI4" s="191">
        <v>14</v>
      </c>
      <c r="AJ4" s="191">
        <v>21</v>
      </c>
      <c r="AK4" s="191">
        <v>28</v>
      </c>
      <c r="AL4" s="234">
        <v>5</v>
      </c>
      <c r="AM4" s="234">
        <v>12</v>
      </c>
      <c r="AN4" s="193">
        <v>19</v>
      </c>
      <c r="AO4" s="234">
        <v>26</v>
      </c>
      <c r="AP4" s="191">
        <v>2</v>
      </c>
      <c r="AQ4" s="191">
        <v>9</v>
      </c>
      <c r="AR4" s="191">
        <v>16</v>
      </c>
      <c r="AS4" s="191">
        <v>23</v>
      </c>
      <c r="AT4" s="191">
        <v>30</v>
      </c>
      <c r="AU4" s="191">
        <v>6</v>
      </c>
      <c r="AV4" s="191">
        <v>13</v>
      </c>
      <c r="AW4" s="191">
        <v>20</v>
      </c>
      <c r="AX4" s="191">
        <v>27</v>
      </c>
      <c r="AY4" s="195">
        <v>4</v>
      </c>
      <c r="AZ4" s="191">
        <v>11</v>
      </c>
      <c r="BA4" s="191">
        <v>18</v>
      </c>
      <c r="BB4" s="191">
        <v>25</v>
      </c>
      <c r="BC4" s="193">
        <v>1</v>
      </c>
      <c r="BD4" s="193">
        <v>8</v>
      </c>
      <c r="BE4" s="193">
        <v>15</v>
      </c>
      <c r="BF4" s="192">
        <v>22</v>
      </c>
      <c r="BG4" s="193">
        <v>29</v>
      </c>
      <c r="BH4" s="194">
        <v>6</v>
      </c>
      <c r="BI4" s="215">
        <v>13</v>
      </c>
      <c r="BJ4" s="216">
        <v>20</v>
      </c>
      <c r="BK4" s="26"/>
      <c r="BL4" s="26"/>
      <c r="BM4" s="4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</row>
    <row r="5" spans="1:100" ht="11.25" customHeight="1" x14ac:dyDescent="0.25">
      <c r="A5" s="1" t="s">
        <v>9</v>
      </c>
      <c r="B5" s="2">
        <v>2018</v>
      </c>
      <c r="C5" s="4">
        <f t="shared" ref="C5:C36" si="0">+SUM(G5:BH5)</f>
        <v>0</v>
      </c>
      <c r="D5" s="187" t="s">
        <v>10</v>
      </c>
      <c r="E5" s="187" t="s">
        <v>11</v>
      </c>
      <c r="F5" s="28" t="str">
        <f t="shared" ref="F5:F36" si="1">IF(C5=0,"",IF(C5&lt;=5,$D$78,IF(C5&lt;=10,$D$79,IF(C5&lt;=15,$D$80,IF(C5&lt;=20,$D$81,IF(C5&lt;=25,$D$82,IF(C5&lt;=30,$D$83,IF(C5&lt;=35,$D$84,$D$85))))))))</f>
        <v/>
      </c>
      <c r="G5"/>
      <c r="H5"/>
      <c r="I5"/>
      <c r="J5"/>
      <c r="P5" s="144"/>
      <c r="Q5" s="178"/>
      <c r="R5" s="178"/>
      <c r="S5" s="178"/>
      <c r="T5"/>
      <c r="U5"/>
      <c r="V5"/>
      <c r="W5"/>
      <c r="X5"/>
      <c r="Y5"/>
      <c r="Z5"/>
      <c r="AA5"/>
      <c r="AB5" s="29"/>
      <c r="AC5"/>
      <c r="AD5"/>
      <c r="AE5"/>
      <c r="AF5"/>
      <c r="AG5"/>
      <c r="AH5"/>
      <c r="AI5"/>
      <c r="AJ5"/>
      <c r="AK5"/>
      <c r="AL5" s="203"/>
      <c r="AM5" s="203"/>
      <c r="AN5" s="178"/>
      <c r="AO5" s="203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 s="167"/>
      <c r="BI5"/>
      <c r="BJ5"/>
      <c r="BK5" s="26" t="s">
        <v>12</v>
      </c>
      <c r="BL5" s="26" t="s">
        <v>11</v>
      </c>
      <c r="BM5" s="4">
        <f>+C5</f>
        <v>0</v>
      </c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</row>
    <row r="6" spans="1:100" s="27" customFormat="1" ht="11.25" customHeight="1" x14ac:dyDescent="0.25">
      <c r="A6" s="1" t="s">
        <v>13</v>
      </c>
      <c r="B6" s="2">
        <v>2008</v>
      </c>
      <c r="C6" s="4">
        <f t="shared" si="0"/>
        <v>33</v>
      </c>
      <c r="D6" s="30" t="s">
        <v>14</v>
      </c>
      <c r="E6" s="30" t="s">
        <v>15</v>
      </c>
      <c r="F6" s="29" t="str">
        <f t="shared" si="1"/>
        <v>Señor@ del Titanio</v>
      </c>
      <c r="G6" s="32">
        <v>1</v>
      </c>
      <c r="H6" s="32"/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/>
      <c r="P6" s="32">
        <v>1</v>
      </c>
      <c r="Q6" s="32"/>
      <c r="R6" s="32">
        <v>1</v>
      </c>
      <c r="S6" s="32">
        <v>1</v>
      </c>
      <c r="T6" s="32">
        <v>1</v>
      </c>
      <c r="U6" s="32"/>
      <c r="V6" s="32"/>
      <c r="W6" s="32"/>
      <c r="X6" s="32"/>
      <c r="Y6" s="32"/>
      <c r="Z6" s="32"/>
      <c r="AA6" s="32"/>
      <c r="AB6" s="32"/>
      <c r="AC6" s="32">
        <v>1</v>
      </c>
      <c r="AD6" s="32"/>
      <c r="AE6" s="32"/>
      <c r="AF6" s="32">
        <v>1</v>
      </c>
      <c r="AG6" s="32">
        <v>1</v>
      </c>
      <c r="AH6" s="32">
        <v>1</v>
      </c>
      <c r="AI6" s="32">
        <v>1</v>
      </c>
      <c r="AJ6" s="32">
        <v>1</v>
      </c>
      <c r="AK6" s="32"/>
      <c r="AL6" s="200">
        <v>1</v>
      </c>
      <c r="AM6" s="200"/>
      <c r="AN6" s="32"/>
      <c r="AO6" s="200"/>
      <c r="AP6" s="32">
        <v>1</v>
      </c>
      <c r="AQ6" s="32"/>
      <c r="AR6" s="32">
        <v>1</v>
      </c>
      <c r="AS6" s="32">
        <v>1</v>
      </c>
      <c r="AT6" s="32">
        <v>1</v>
      </c>
      <c r="AU6" s="32">
        <v>1</v>
      </c>
      <c r="AV6" s="32">
        <v>1</v>
      </c>
      <c r="AW6" s="32">
        <v>1</v>
      </c>
      <c r="AX6" s="32">
        <v>1</v>
      </c>
      <c r="AY6" s="32">
        <v>1</v>
      </c>
      <c r="AZ6" s="32">
        <v>1</v>
      </c>
      <c r="BA6" s="32">
        <v>1</v>
      </c>
      <c r="BB6" s="32">
        <v>1</v>
      </c>
      <c r="BC6" s="32">
        <v>1</v>
      </c>
      <c r="BD6" s="32"/>
      <c r="BE6" s="32"/>
      <c r="BF6" s="32">
        <v>1</v>
      </c>
      <c r="BG6" s="32">
        <v>1</v>
      </c>
      <c r="BH6" s="168"/>
      <c r="BI6" s="32">
        <v>1</v>
      </c>
      <c r="BJ6" s="32"/>
      <c r="BK6" s="26" t="str">
        <f>+D6</f>
        <v>Alba Villena  *****</v>
      </c>
      <c r="BL6" s="26" t="str">
        <f>+E6</f>
        <v>Francisco</v>
      </c>
      <c r="BM6" s="4">
        <f>+C6</f>
        <v>33</v>
      </c>
    </row>
    <row r="7" spans="1:100" s="27" customFormat="1" ht="11.25" customHeight="1" x14ac:dyDescent="0.25">
      <c r="A7" s="1" t="s">
        <v>16</v>
      </c>
      <c r="B7" s="2">
        <v>2013</v>
      </c>
      <c r="C7" s="4">
        <f t="shared" si="0"/>
        <v>8</v>
      </c>
      <c r="D7" s="30" t="s">
        <v>17</v>
      </c>
      <c r="E7" s="30" t="s">
        <v>18</v>
      </c>
      <c r="F7" s="28" t="str">
        <f t="shared" si="1"/>
        <v>Globetroter</v>
      </c>
      <c r="G7" s="32"/>
      <c r="H7" s="32"/>
      <c r="I7" s="32"/>
      <c r="J7" s="32"/>
      <c r="K7" s="32"/>
      <c r="L7" s="32">
        <v>1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>
        <v>1</v>
      </c>
      <c r="AD7" s="32"/>
      <c r="AE7" s="32">
        <v>1</v>
      </c>
      <c r="AF7" s="32">
        <v>1</v>
      </c>
      <c r="AG7" s="32">
        <v>1</v>
      </c>
      <c r="AH7" s="32"/>
      <c r="AI7" s="32">
        <v>1</v>
      </c>
      <c r="AJ7" s="32"/>
      <c r="AK7" s="32">
        <v>1</v>
      </c>
      <c r="AL7" s="200"/>
      <c r="AM7" s="200"/>
      <c r="AN7" s="32"/>
      <c r="AO7" s="200"/>
      <c r="AP7" s="32"/>
      <c r="AQ7" s="32"/>
      <c r="AR7" s="32"/>
      <c r="AS7" s="32"/>
      <c r="AT7" s="32"/>
      <c r="AU7" s="32"/>
      <c r="AV7" s="32"/>
      <c r="AW7" s="32"/>
      <c r="AX7" s="32"/>
      <c r="AY7" s="32">
        <v>1</v>
      </c>
      <c r="AZ7" s="32"/>
      <c r="BA7" s="32"/>
      <c r="BB7" s="32"/>
      <c r="BC7" s="32"/>
      <c r="BD7" s="32"/>
      <c r="BE7" s="32"/>
      <c r="BF7" s="32"/>
      <c r="BG7" s="32"/>
      <c r="BH7" s="168"/>
      <c r="BI7" s="32"/>
      <c r="BJ7" s="32"/>
      <c r="BK7" s="26" t="str">
        <f>+D7</f>
        <v>Acosta Abuin</v>
      </c>
      <c r="BL7" s="26" t="str">
        <f>+E7</f>
        <v>Juan Pablo</v>
      </c>
      <c r="BM7" s="4">
        <f>+C7</f>
        <v>8</v>
      </c>
    </row>
    <row r="8" spans="1:100" s="27" customFormat="1" ht="11.25" customHeight="1" x14ac:dyDescent="0.25">
      <c r="A8" s="1" t="s">
        <v>19</v>
      </c>
      <c r="B8" s="2">
        <v>2017</v>
      </c>
      <c r="C8" s="4">
        <f t="shared" si="0"/>
        <v>2</v>
      </c>
      <c r="D8" s="230" t="s">
        <v>20</v>
      </c>
      <c r="E8" s="230" t="s">
        <v>21</v>
      </c>
      <c r="F8" s="29" t="str">
        <f t="shared" si="1"/>
        <v>Globero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>
        <v>1</v>
      </c>
      <c r="AG8" s="32"/>
      <c r="AH8" s="32"/>
      <c r="AI8" s="32"/>
      <c r="AJ8" s="32"/>
      <c r="AK8" s="32">
        <v>1</v>
      </c>
      <c r="AL8" s="200"/>
      <c r="AM8" s="200"/>
      <c r="AN8" s="32"/>
      <c r="AO8" s="200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168"/>
      <c r="BI8" s="32"/>
      <c r="BJ8" s="32"/>
      <c r="BK8" s="26" t="str">
        <f>+D8</f>
        <v>Aranda Bravo</v>
      </c>
      <c r="BL8" s="26" t="s">
        <v>21</v>
      </c>
      <c r="BM8" s="4">
        <f>+C8</f>
        <v>2</v>
      </c>
    </row>
    <row r="9" spans="1:100" s="27" customFormat="1" ht="11.25" customHeight="1" x14ac:dyDescent="0.25">
      <c r="A9" s="1" t="s">
        <v>22</v>
      </c>
      <c r="B9" s="2">
        <v>2018</v>
      </c>
      <c r="C9" s="4">
        <f t="shared" si="0"/>
        <v>7</v>
      </c>
      <c r="D9" s="30" t="s">
        <v>23</v>
      </c>
      <c r="E9" s="30" t="s">
        <v>24</v>
      </c>
      <c r="F9" s="29" t="str">
        <f t="shared" si="1"/>
        <v>Globetroter</v>
      </c>
      <c r="G9" s="32"/>
      <c r="H9" s="32"/>
      <c r="I9" s="32"/>
      <c r="J9" s="32"/>
      <c r="K9" s="32"/>
      <c r="L9" s="32"/>
      <c r="M9" s="32">
        <v>1</v>
      </c>
      <c r="N9" s="32"/>
      <c r="O9" s="32">
        <v>1</v>
      </c>
      <c r="P9" s="32">
        <v>1</v>
      </c>
      <c r="Q9" s="32"/>
      <c r="R9" s="32"/>
      <c r="S9" s="32">
        <v>1</v>
      </c>
      <c r="T9" s="32">
        <v>1</v>
      </c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>
        <v>1</v>
      </c>
      <c r="AH9" s="32"/>
      <c r="AI9" s="32"/>
      <c r="AJ9" s="32"/>
      <c r="AK9" s="32">
        <v>1</v>
      </c>
      <c r="AL9" s="200"/>
      <c r="AM9" s="200"/>
      <c r="AN9" s="32"/>
      <c r="AO9" s="200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168"/>
      <c r="BI9" s="32"/>
      <c r="BJ9" s="32"/>
      <c r="BK9" s="26" t="s">
        <v>23</v>
      </c>
      <c r="BL9" s="26" t="s">
        <v>24</v>
      </c>
      <c r="BM9" s="4">
        <v>3</v>
      </c>
    </row>
    <row r="10" spans="1:100" ht="11.25" customHeight="1" x14ac:dyDescent="0.25">
      <c r="A10" s="1" t="s">
        <v>25</v>
      </c>
      <c r="B10" s="224">
        <v>2004</v>
      </c>
      <c r="C10" s="4">
        <f t="shared" si="0"/>
        <v>1</v>
      </c>
      <c r="D10" s="42" t="s">
        <v>26</v>
      </c>
      <c r="E10" s="42" t="s">
        <v>27</v>
      </c>
      <c r="F10" s="29" t="str">
        <f t="shared" si="1"/>
        <v>Globero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>
        <v>1</v>
      </c>
      <c r="AD10" s="32"/>
      <c r="AE10" s="32"/>
      <c r="AF10" s="32"/>
      <c r="AG10" s="32"/>
      <c r="AH10" s="32"/>
      <c r="AI10" s="32"/>
      <c r="AJ10" s="32"/>
      <c r="AK10" s="32"/>
      <c r="AL10" s="200"/>
      <c r="AM10" s="200"/>
      <c r="AN10" s="32"/>
      <c r="AO10" s="200"/>
      <c r="AP10" s="32"/>
      <c r="AQ10" s="32"/>
      <c r="AR10" s="32"/>
      <c r="AS10" s="32"/>
      <c r="AT10" s="32"/>
      <c r="AU10" s="32"/>
      <c r="AV10" s="32"/>
      <c r="AW10" s="32"/>
      <c r="AX10" s="32"/>
      <c r="AY10" s="210"/>
      <c r="AZ10" s="32"/>
      <c r="BA10" s="32"/>
      <c r="BB10" s="32"/>
      <c r="BC10" s="32"/>
      <c r="BD10" s="32"/>
      <c r="BE10" s="32"/>
      <c r="BF10" s="32"/>
      <c r="BG10" s="32"/>
      <c r="BH10" s="168"/>
      <c r="BI10" s="32"/>
      <c r="BJ10" s="32"/>
      <c r="BK10" s="1" t="str">
        <f>+D10</f>
        <v>Barranco García</v>
      </c>
      <c r="BL10" s="1" t="str">
        <f>+E10</f>
        <v>Miguel Angel</v>
      </c>
      <c r="BM10" s="4">
        <f>+C10</f>
        <v>1</v>
      </c>
    </row>
    <row r="11" spans="1:100" ht="11.25" customHeight="1" x14ac:dyDescent="0.25">
      <c r="A11" s="1" t="s">
        <v>28</v>
      </c>
      <c r="B11" s="2">
        <v>2018</v>
      </c>
      <c r="C11" s="4">
        <f t="shared" si="0"/>
        <v>10</v>
      </c>
      <c r="D11" s="35" t="s">
        <v>29</v>
      </c>
      <c r="E11" s="35" t="s">
        <v>30</v>
      </c>
      <c r="F11" s="29" t="str">
        <f t="shared" si="1"/>
        <v>Globetroter</v>
      </c>
      <c r="G11" s="32"/>
      <c r="H11" s="32"/>
      <c r="I11" s="32"/>
      <c r="J11" s="32"/>
      <c r="K11" s="32"/>
      <c r="L11" s="32">
        <v>1</v>
      </c>
      <c r="M11" s="32"/>
      <c r="N11" s="32"/>
      <c r="O11" s="32"/>
      <c r="P11" s="32"/>
      <c r="Q11" s="32"/>
      <c r="R11" s="32"/>
      <c r="S11" s="32">
        <v>1</v>
      </c>
      <c r="T11" s="32">
        <v>1</v>
      </c>
      <c r="U11" s="32"/>
      <c r="V11" s="32"/>
      <c r="W11" s="32"/>
      <c r="X11" s="32"/>
      <c r="Y11" s="32"/>
      <c r="Z11" s="32"/>
      <c r="AA11" s="32"/>
      <c r="AB11" s="32"/>
      <c r="AC11" s="32">
        <v>1</v>
      </c>
      <c r="AD11" s="32"/>
      <c r="AE11" s="32">
        <v>1</v>
      </c>
      <c r="AF11" s="32">
        <v>1</v>
      </c>
      <c r="AG11" s="32"/>
      <c r="AH11" s="32">
        <v>1</v>
      </c>
      <c r="AI11" s="32"/>
      <c r="AJ11" s="32">
        <v>1</v>
      </c>
      <c r="AK11" s="32"/>
      <c r="AL11" s="200"/>
      <c r="AM11" s="200">
        <v>1</v>
      </c>
      <c r="AN11" s="32"/>
      <c r="AO11" s="200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>
        <v>1</v>
      </c>
      <c r="BA11" s="32"/>
      <c r="BB11" s="32"/>
      <c r="BC11" s="32"/>
      <c r="BD11" s="32"/>
      <c r="BE11" s="32"/>
      <c r="BF11" s="32"/>
      <c r="BG11" s="32"/>
      <c r="BH11" s="168"/>
      <c r="BI11" s="32"/>
      <c r="BJ11" s="32"/>
      <c r="BK11" s="26" t="s">
        <v>328</v>
      </c>
      <c r="BL11" s="26" t="s">
        <v>30</v>
      </c>
      <c r="BM11" s="4">
        <v>1</v>
      </c>
    </row>
    <row r="12" spans="1:100" ht="11.25" customHeight="1" x14ac:dyDescent="0.25">
      <c r="A12" s="1" t="s">
        <v>31</v>
      </c>
      <c r="B12" s="2">
        <v>2007</v>
      </c>
      <c r="C12" s="4">
        <f t="shared" si="0"/>
        <v>0</v>
      </c>
      <c r="D12" s="34" t="s">
        <v>32</v>
      </c>
      <c r="E12" s="34" t="s">
        <v>33</v>
      </c>
      <c r="F12" s="33" t="str">
        <f t="shared" si="1"/>
        <v/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/>
      <c r="AE12" s="32"/>
      <c r="AF12" s="32"/>
      <c r="AG12" s="32"/>
      <c r="AH12" s="32"/>
      <c r="AI12" s="32"/>
      <c r="AJ12" s="32"/>
      <c r="AK12" s="32"/>
      <c r="AL12" s="200"/>
      <c r="AM12" s="200"/>
      <c r="AN12" s="32"/>
      <c r="AO12" s="200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168"/>
      <c r="BI12" s="32"/>
      <c r="BJ12" s="32"/>
      <c r="BK12" s="26" t="str">
        <f t="shared" ref="BK12:BL19" si="2">+D12</f>
        <v>Bermúdez Nieto *</v>
      </c>
      <c r="BL12" s="26" t="str">
        <f t="shared" si="2"/>
        <v>Manuel</v>
      </c>
      <c r="BM12" s="4">
        <f t="shared" ref="BM12:BM19" si="3">+C12</f>
        <v>0</v>
      </c>
    </row>
    <row r="13" spans="1:100" ht="11.25" customHeight="1" x14ac:dyDescent="0.25">
      <c r="A13" s="1" t="s">
        <v>34</v>
      </c>
      <c r="B13" s="2">
        <v>2009</v>
      </c>
      <c r="C13" s="4">
        <f t="shared" si="0"/>
        <v>11</v>
      </c>
      <c r="D13" s="35" t="s">
        <v>35</v>
      </c>
      <c r="E13" s="35" t="s">
        <v>33</v>
      </c>
      <c r="F13" s="28" t="str">
        <f t="shared" si="1"/>
        <v>Caballero del  Carbón</v>
      </c>
      <c r="G13" s="36"/>
      <c r="H13" s="36"/>
      <c r="I13" s="36">
        <v>1</v>
      </c>
      <c r="J13" s="37"/>
      <c r="K13" s="32"/>
      <c r="L13" s="32"/>
      <c r="M13" s="32"/>
      <c r="N13" s="32"/>
      <c r="O13" s="32"/>
      <c r="P13" s="36"/>
      <c r="Q13" s="36">
        <v>1</v>
      </c>
      <c r="R13" s="36">
        <v>1</v>
      </c>
      <c r="S13" s="36">
        <v>1</v>
      </c>
      <c r="T13" s="36"/>
      <c r="U13" s="36"/>
      <c r="V13" s="36"/>
      <c r="W13" s="36"/>
      <c r="X13" s="36"/>
      <c r="Y13" s="36"/>
      <c r="Z13" s="38"/>
      <c r="AA13" s="38"/>
      <c r="AB13" s="38"/>
      <c r="AC13" s="36">
        <v>1</v>
      </c>
      <c r="AD13" s="36"/>
      <c r="AE13" s="36"/>
      <c r="AF13" s="36">
        <v>1</v>
      </c>
      <c r="AG13" s="36">
        <v>1</v>
      </c>
      <c r="AH13" s="36">
        <v>1</v>
      </c>
      <c r="AI13" s="36"/>
      <c r="AJ13" s="36"/>
      <c r="AK13" s="37"/>
      <c r="AL13" s="201"/>
      <c r="AM13" s="201"/>
      <c r="AN13" s="37"/>
      <c r="AO13" s="201"/>
      <c r="AP13" s="36">
        <v>1</v>
      </c>
      <c r="AQ13" s="36"/>
      <c r="AR13" s="36"/>
      <c r="AS13" s="36">
        <v>1</v>
      </c>
      <c r="AT13" s="36">
        <v>1</v>
      </c>
      <c r="AU13" s="36"/>
      <c r="AV13" s="36"/>
      <c r="AW13" s="36"/>
      <c r="AX13" s="36"/>
      <c r="AY13" s="36"/>
      <c r="AZ13" s="36"/>
      <c r="BA13" s="36"/>
      <c r="BB13" s="36"/>
      <c r="BC13" s="38"/>
      <c r="BD13" s="38"/>
      <c r="BE13" s="38"/>
      <c r="BF13" s="36"/>
      <c r="BG13" s="36"/>
      <c r="BH13" s="168"/>
      <c r="BI13" s="32"/>
      <c r="BJ13" s="32"/>
      <c r="BK13" s="26" t="str">
        <f t="shared" si="2"/>
        <v>Cabello Ramírez</v>
      </c>
      <c r="BL13" s="26" t="str">
        <f t="shared" si="2"/>
        <v>Manuel</v>
      </c>
      <c r="BM13" s="4">
        <f t="shared" si="3"/>
        <v>11</v>
      </c>
    </row>
    <row r="14" spans="1:100" ht="11.25" customHeight="1" x14ac:dyDescent="0.25">
      <c r="A14" s="1" t="s">
        <v>36</v>
      </c>
      <c r="B14" s="2">
        <v>2014</v>
      </c>
      <c r="C14" s="4">
        <f t="shared" si="0"/>
        <v>6</v>
      </c>
      <c r="D14" s="35" t="s">
        <v>39</v>
      </c>
      <c r="E14" s="35" t="s">
        <v>40</v>
      </c>
      <c r="F14" s="29" t="str">
        <f t="shared" si="1"/>
        <v>Globetroter</v>
      </c>
      <c r="G14" s="36"/>
      <c r="H14" s="36">
        <v>1</v>
      </c>
      <c r="I14" s="36"/>
      <c r="J14" s="37"/>
      <c r="K14" s="32"/>
      <c r="L14" s="32"/>
      <c r="M14" s="32">
        <v>1</v>
      </c>
      <c r="N14" s="32"/>
      <c r="O14" s="3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8"/>
      <c r="AA14" s="38"/>
      <c r="AB14" s="38"/>
      <c r="AC14" s="36"/>
      <c r="AD14" s="36"/>
      <c r="AE14" s="36">
        <v>1</v>
      </c>
      <c r="AF14" s="36">
        <v>1</v>
      </c>
      <c r="AG14" s="36">
        <v>1</v>
      </c>
      <c r="AH14" s="36"/>
      <c r="AI14" s="36"/>
      <c r="AJ14" s="36"/>
      <c r="AK14" s="37"/>
      <c r="AL14" s="201"/>
      <c r="AM14" s="201"/>
      <c r="AN14" s="37"/>
      <c r="AO14" s="201"/>
      <c r="AP14" s="36"/>
      <c r="AQ14" s="36"/>
      <c r="AR14" s="36"/>
      <c r="AS14" s="36"/>
      <c r="AT14" s="36"/>
      <c r="AU14" s="36">
        <v>1</v>
      </c>
      <c r="AV14" s="36"/>
      <c r="AW14" s="36"/>
      <c r="AX14" s="36"/>
      <c r="AY14" s="36"/>
      <c r="AZ14" s="36"/>
      <c r="BA14" s="36"/>
      <c r="BB14" s="36"/>
      <c r="BC14" s="39"/>
      <c r="BD14" s="39"/>
      <c r="BE14" s="39"/>
      <c r="BF14" s="36"/>
      <c r="BG14" s="36"/>
      <c r="BH14" s="168"/>
      <c r="BI14" s="32"/>
      <c r="BJ14" s="32"/>
      <c r="BK14" s="26" t="str">
        <f t="shared" si="2"/>
        <v>Catalan Ballesteros</v>
      </c>
      <c r="BL14" s="26" t="str">
        <f t="shared" si="2"/>
        <v>Julio</v>
      </c>
      <c r="BM14" s="4">
        <f t="shared" si="3"/>
        <v>6</v>
      </c>
    </row>
    <row r="15" spans="1:100" ht="11.25" customHeight="1" x14ac:dyDescent="0.25">
      <c r="A15" s="1" t="s">
        <v>38</v>
      </c>
      <c r="B15" s="2">
        <v>2017</v>
      </c>
      <c r="C15" s="4">
        <f t="shared" si="0"/>
        <v>26</v>
      </c>
      <c r="D15" s="42" t="s">
        <v>42</v>
      </c>
      <c r="E15" s="42" t="s">
        <v>15</v>
      </c>
      <c r="F15" s="29" t="str">
        <f t="shared" si="1"/>
        <v>Señor del Scandio</v>
      </c>
      <c r="G15" s="36"/>
      <c r="H15" s="36"/>
      <c r="I15" s="36"/>
      <c r="J15" s="37"/>
      <c r="K15" s="32"/>
      <c r="L15" s="32"/>
      <c r="M15" s="32"/>
      <c r="N15" s="32"/>
      <c r="O15" s="32"/>
      <c r="P15" s="36"/>
      <c r="Q15" s="36"/>
      <c r="R15" s="36">
        <v>1</v>
      </c>
      <c r="S15" s="36"/>
      <c r="T15" s="36">
        <v>1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>
        <v>1</v>
      </c>
      <c r="AI15" s="36">
        <v>1</v>
      </c>
      <c r="AJ15" s="36">
        <v>1</v>
      </c>
      <c r="AK15" s="37">
        <v>1</v>
      </c>
      <c r="AL15" s="201">
        <v>1</v>
      </c>
      <c r="AM15" s="201">
        <v>1</v>
      </c>
      <c r="AN15" s="37">
        <v>1</v>
      </c>
      <c r="AO15" s="201">
        <v>1</v>
      </c>
      <c r="AP15" s="36">
        <v>1</v>
      </c>
      <c r="AQ15" s="36">
        <v>1</v>
      </c>
      <c r="AR15" s="36">
        <v>1</v>
      </c>
      <c r="AS15" s="36">
        <v>1</v>
      </c>
      <c r="AT15" s="36">
        <v>1</v>
      </c>
      <c r="AU15" s="36">
        <v>1</v>
      </c>
      <c r="AV15" s="36">
        <v>1</v>
      </c>
      <c r="AW15" s="36">
        <v>1</v>
      </c>
      <c r="AX15" s="36">
        <v>1</v>
      </c>
      <c r="AY15" s="36"/>
      <c r="AZ15" s="36">
        <v>1</v>
      </c>
      <c r="BA15" s="36"/>
      <c r="BB15" s="36">
        <v>1</v>
      </c>
      <c r="BC15" s="36">
        <v>1</v>
      </c>
      <c r="BD15" s="36">
        <v>1</v>
      </c>
      <c r="BE15" s="36">
        <v>1</v>
      </c>
      <c r="BF15" s="36">
        <v>1</v>
      </c>
      <c r="BG15" s="36">
        <v>1</v>
      </c>
      <c r="BH15" s="168"/>
      <c r="BI15" s="32"/>
      <c r="BJ15" s="32"/>
      <c r="BK15" s="26" t="str">
        <f t="shared" si="2"/>
        <v>Ceballos Gallardo</v>
      </c>
      <c r="BL15" s="26" t="str">
        <f t="shared" si="2"/>
        <v>Francisco</v>
      </c>
      <c r="BM15" s="4">
        <f t="shared" si="3"/>
        <v>26</v>
      </c>
    </row>
    <row r="16" spans="1:100" ht="11.25" customHeight="1" x14ac:dyDescent="0.25">
      <c r="A16" s="1" t="s">
        <v>41</v>
      </c>
      <c r="B16" s="2">
        <v>2014</v>
      </c>
      <c r="C16" s="4">
        <f t="shared" si="0"/>
        <v>17</v>
      </c>
      <c r="D16" s="35" t="s">
        <v>44</v>
      </c>
      <c r="E16" s="35" t="s">
        <v>45</v>
      </c>
      <c r="F16" s="28" t="str">
        <f t="shared" si="1"/>
        <v>Sr Acero</v>
      </c>
      <c r="G16" s="36"/>
      <c r="H16" s="36"/>
      <c r="I16" s="36"/>
      <c r="J16" s="37"/>
      <c r="K16" s="32"/>
      <c r="L16" s="32"/>
      <c r="M16" s="32"/>
      <c r="N16" s="32"/>
      <c r="O16" s="32">
        <v>1</v>
      </c>
      <c r="P16" s="36">
        <v>1</v>
      </c>
      <c r="Q16" s="36">
        <v>1</v>
      </c>
      <c r="R16" s="36">
        <v>1</v>
      </c>
      <c r="S16" s="36">
        <v>1</v>
      </c>
      <c r="T16" s="36"/>
      <c r="U16" s="36">
        <v>1</v>
      </c>
      <c r="V16" s="36"/>
      <c r="W16" s="36"/>
      <c r="X16" s="36"/>
      <c r="Y16" s="36"/>
      <c r="Z16" s="36"/>
      <c r="AA16" s="36"/>
      <c r="AB16" s="36"/>
      <c r="AC16" s="36">
        <v>1</v>
      </c>
      <c r="AD16" s="36"/>
      <c r="AE16" s="36"/>
      <c r="AF16" s="36">
        <v>1</v>
      </c>
      <c r="AG16" s="36"/>
      <c r="AH16" s="36"/>
      <c r="AI16" s="36"/>
      <c r="AJ16" s="36"/>
      <c r="AK16" s="37"/>
      <c r="AL16" s="201"/>
      <c r="AM16" s="201"/>
      <c r="AN16" s="37"/>
      <c r="AO16" s="201"/>
      <c r="AP16" s="36"/>
      <c r="AQ16" s="36"/>
      <c r="AR16" s="36"/>
      <c r="AS16" s="36"/>
      <c r="AT16" s="36">
        <v>1</v>
      </c>
      <c r="AU16" s="36">
        <v>1</v>
      </c>
      <c r="AV16" s="36"/>
      <c r="AW16" s="36"/>
      <c r="AX16" s="36"/>
      <c r="AY16" s="36"/>
      <c r="AZ16" s="36">
        <v>1</v>
      </c>
      <c r="BA16" s="36">
        <v>1</v>
      </c>
      <c r="BB16" s="36">
        <v>1</v>
      </c>
      <c r="BC16" s="36">
        <v>1</v>
      </c>
      <c r="BD16" s="36">
        <v>1</v>
      </c>
      <c r="BE16" s="36">
        <v>1</v>
      </c>
      <c r="BF16" s="36">
        <v>1</v>
      </c>
      <c r="BG16" s="36"/>
      <c r="BH16" s="168"/>
      <c r="BI16" s="32"/>
      <c r="BJ16" s="32"/>
      <c r="BK16" s="26" t="str">
        <f t="shared" si="2"/>
        <v>Cobo Gallardo</v>
      </c>
      <c r="BL16" s="26" t="str">
        <f t="shared" si="2"/>
        <v xml:space="preserve">Fernando   </v>
      </c>
      <c r="BM16" s="4">
        <f t="shared" si="3"/>
        <v>17</v>
      </c>
    </row>
    <row r="17" spans="1:65" ht="11.25" customHeight="1" x14ac:dyDescent="0.25">
      <c r="A17" s="1" t="s">
        <v>43</v>
      </c>
      <c r="B17" s="2">
        <v>2014</v>
      </c>
      <c r="C17" s="4">
        <f t="shared" si="0"/>
        <v>25</v>
      </c>
      <c r="D17" s="35" t="s">
        <v>47</v>
      </c>
      <c r="E17" s="35" t="s">
        <v>48</v>
      </c>
      <c r="F17" s="29" t="str">
        <f t="shared" si="1"/>
        <v>Señor del Carbono</v>
      </c>
      <c r="G17" s="36">
        <v>1</v>
      </c>
      <c r="H17" s="36"/>
      <c r="I17" s="36"/>
      <c r="J17" s="37">
        <v>1</v>
      </c>
      <c r="K17" s="32"/>
      <c r="L17" s="32"/>
      <c r="M17" s="32">
        <v>1</v>
      </c>
      <c r="N17" s="32"/>
      <c r="O17" s="32">
        <v>1</v>
      </c>
      <c r="P17" s="36">
        <v>1</v>
      </c>
      <c r="Q17" s="36">
        <v>1</v>
      </c>
      <c r="R17" s="36">
        <v>1</v>
      </c>
      <c r="S17" s="36">
        <v>1</v>
      </c>
      <c r="T17" s="36">
        <v>1</v>
      </c>
      <c r="U17" s="36"/>
      <c r="V17" s="36"/>
      <c r="W17" s="36"/>
      <c r="X17" s="36"/>
      <c r="Y17" s="36"/>
      <c r="Z17" s="36"/>
      <c r="AA17" s="36"/>
      <c r="AB17" s="36"/>
      <c r="AC17" s="36">
        <v>1</v>
      </c>
      <c r="AD17" s="36"/>
      <c r="AE17" s="36">
        <v>1</v>
      </c>
      <c r="AF17" s="36">
        <v>1</v>
      </c>
      <c r="AG17" s="36">
        <v>1</v>
      </c>
      <c r="AH17" s="36">
        <v>1</v>
      </c>
      <c r="AI17" s="36"/>
      <c r="AJ17" s="36"/>
      <c r="AK17" s="37"/>
      <c r="AL17" s="201"/>
      <c r="AM17" s="201"/>
      <c r="AN17" s="37"/>
      <c r="AO17" s="201">
        <v>1</v>
      </c>
      <c r="AP17" s="36">
        <v>1</v>
      </c>
      <c r="AQ17" s="36">
        <v>1</v>
      </c>
      <c r="AR17" s="36"/>
      <c r="AS17" s="36">
        <v>1</v>
      </c>
      <c r="AT17" s="36">
        <v>1</v>
      </c>
      <c r="AU17" s="36">
        <v>1</v>
      </c>
      <c r="AV17" s="36"/>
      <c r="AW17" s="36">
        <v>1</v>
      </c>
      <c r="AX17" s="36">
        <v>1</v>
      </c>
      <c r="AY17" s="36">
        <v>1</v>
      </c>
      <c r="AZ17" s="36"/>
      <c r="BA17" s="36">
        <v>1</v>
      </c>
      <c r="BB17" s="36"/>
      <c r="BC17" s="36"/>
      <c r="BD17" s="36">
        <v>1</v>
      </c>
      <c r="BE17" s="36"/>
      <c r="BF17" s="36"/>
      <c r="BG17" s="36"/>
      <c r="BH17" s="168"/>
      <c r="BI17" s="32"/>
      <c r="BJ17" s="32"/>
      <c r="BK17" s="26" t="str">
        <f t="shared" si="2"/>
        <v>Conde Zuheros *</v>
      </c>
      <c r="BL17" s="26" t="str">
        <f t="shared" si="2"/>
        <v xml:space="preserve">Jose  </v>
      </c>
      <c r="BM17" s="4">
        <f t="shared" si="3"/>
        <v>25</v>
      </c>
    </row>
    <row r="18" spans="1:65" ht="11.25" customHeight="1" x14ac:dyDescent="0.25">
      <c r="A18" s="1" t="s">
        <v>46</v>
      </c>
      <c r="B18" s="2">
        <v>2016</v>
      </c>
      <c r="C18" s="4">
        <f t="shared" si="0"/>
        <v>10</v>
      </c>
      <c r="D18" s="35" t="s">
        <v>50</v>
      </c>
      <c r="E18" s="35" t="s">
        <v>51</v>
      </c>
      <c r="F18" s="28" t="str">
        <f t="shared" si="1"/>
        <v>Globetroter</v>
      </c>
      <c r="G18" s="36"/>
      <c r="H18" s="36">
        <v>1</v>
      </c>
      <c r="I18" s="36"/>
      <c r="J18" s="37"/>
      <c r="K18" s="32"/>
      <c r="L18" s="32"/>
      <c r="M18" s="32"/>
      <c r="N18" s="32"/>
      <c r="O18" s="32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>
        <v>1</v>
      </c>
      <c r="AD18" s="36"/>
      <c r="AE18" s="36"/>
      <c r="AF18" s="36"/>
      <c r="AG18" s="36"/>
      <c r="AH18" s="36"/>
      <c r="AI18" s="36"/>
      <c r="AJ18" s="36"/>
      <c r="AK18" s="37"/>
      <c r="AL18" s="201"/>
      <c r="AM18" s="201"/>
      <c r="AN18" s="37"/>
      <c r="AO18" s="201"/>
      <c r="AP18" s="36"/>
      <c r="AQ18" s="36"/>
      <c r="AR18" s="36">
        <v>1</v>
      </c>
      <c r="AS18" s="36"/>
      <c r="AT18" s="36"/>
      <c r="AU18" s="36">
        <v>1</v>
      </c>
      <c r="AV18" s="36">
        <v>1</v>
      </c>
      <c r="AW18" s="36"/>
      <c r="AX18" s="36">
        <v>1</v>
      </c>
      <c r="AY18" s="36">
        <v>1</v>
      </c>
      <c r="AZ18" s="36"/>
      <c r="BA18" s="36">
        <v>1</v>
      </c>
      <c r="BB18" s="36">
        <v>1</v>
      </c>
      <c r="BC18" s="36"/>
      <c r="BD18" s="36"/>
      <c r="BE18" s="36">
        <v>1</v>
      </c>
      <c r="BF18" s="36"/>
      <c r="BG18" s="36"/>
      <c r="BH18" s="168"/>
      <c r="BI18" s="32"/>
      <c r="BJ18" s="32"/>
      <c r="BK18" s="26" t="str">
        <f t="shared" si="2"/>
        <v>Contreras Vallejo</v>
      </c>
      <c r="BL18" s="26" t="str">
        <f t="shared" si="2"/>
        <v>Antonio</v>
      </c>
      <c r="BM18" s="4">
        <f t="shared" si="3"/>
        <v>10</v>
      </c>
    </row>
    <row r="19" spans="1:65" ht="11.25" customHeight="1" x14ac:dyDescent="0.25">
      <c r="A19" s="1" t="s">
        <v>49</v>
      </c>
      <c r="B19" s="2">
        <v>2014</v>
      </c>
      <c r="C19" s="4">
        <f t="shared" si="0"/>
        <v>10</v>
      </c>
      <c r="D19" s="35" t="s">
        <v>53</v>
      </c>
      <c r="E19" s="35" t="s">
        <v>54</v>
      </c>
      <c r="F19" s="176" t="str">
        <f t="shared" si="1"/>
        <v>Globetroter</v>
      </c>
      <c r="G19" s="36"/>
      <c r="H19" s="36"/>
      <c r="I19" s="36"/>
      <c r="J19" s="37"/>
      <c r="K19" s="32">
        <v>1</v>
      </c>
      <c r="L19" s="32"/>
      <c r="M19" s="32"/>
      <c r="N19" s="32"/>
      <c r="O19" s="3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>
        <v>1</v>
      </c>
      <c r="AD19" s="36"/>
      <c r="AE19" s="36">
        <v>1</v>
      </c>
      <c r="AF19" s="36">
        <v>1</v>
      </c>
      <c r="AG19" s="36">
        <v>1</v>
      </c>
      <c r="AH19" s="36"/>
      <c r="AI19" s="36"/>
      <c r="AJ19" s="36"/>
      <c r="AK19" s="37"/>
      <c r="AL19" s="201">
        <v>1</v>
      </c>
      <c r="AM19" s="201"/>
      <c r="AN19" s="37"/>
      <c r="AO19" s="201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>
        <v>1</v>
      </c>
      <c r="BB19" s="36"/>
      <c r="BC19" s="36"/>
      <c r="BD19" s="36">
        <v>1</v>
      </c>
      <c r="BE19" s="36">
        <v>1</v>
      </c>
      <c r="BF19" s="36">
        <v>1</v>
      </c>
      <c r="BG19" s="36"/>
      <c r="BH19" s="168"/>
      <c r="BI19" s="32"/>
      <c r="BJ19" s="32"/>
      <c r="BK19" s="26" t="str">
        <f t="shared" si="2"/>
        <v>Corrales González *</v>
      </c>
      <c r="BL19" s="26" t="str">
        <f t="shared" si="2"/>
        <v>Jose A.</v>
      </c>
      <c r="BM19" s="4">
        <f t="shared" si="3"/>
        <v>10</v>
      </c>
    </row>
    <row r="20" spans="1:65" ht="11.25" customHeight="1" x14ac:dyDescent="0.25">
      <c r="A20" s="1" t="s">
        <v>52</v>
      </c>
      <c r="B20" s="2">
        <v>2019</v>
      </c>
      <c r="C20" s="4">
        <f t="shared" si="0"/>
        <v>4</v>
      </c>
      <c r="D20" s="42" t="s">
        <v>344</v>
      </c>
      <c r="E20" s="42" t="s">
        <v>342</v>
      </c>
      <c r="F20" s="29" t="str">
        <f t="shared" si="1"/>
        <v>Globero</v>
      </c>
      <c r="G20" s="36"/>
      <c r="H20" s="36"/>
      <c r="I20" s="36"/>
      <c r="J20" s="37">
        <v>1</v>
      </c>
      <c r="K20" s="32"/>
      <c r="L20" s="32"/>
      <c r="M20" s="32"/>
      <c r="N20" s="32"/>
      <c r="O20" s="32"/>
      <c r="P20" s="36"/>
      <c r="Q20" s="36">
        <v>1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>
        <v>1</v>
      </c>
      <c r="AF20" s="36">
        <v>1</v>
      </c>
      <c r="AG20" s="36"/>
      <c r="AH20" s="36"/>
      <c r="AI20" s="36"/>
      <c r="AJ20" s="36"/>
      <c r="AK20" s="37"/>
      <c r="AL20" s="201"/>
      <c r="AM20" s="201"/>
      <c r="AN20" s="37"/>
      <c r="AO20" s="201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168"/>
      <c r="BI20" s="32"/>
      <c r="BJ20" s="32"/>
      <c r="BK20" s="26" t="s">
        <v>344</v>
      </c>
      <c r="BL20" s="26" t="s">
        <v>342</v>
      </c>
      <c r="BM20" s="4"/>
    </row>
    <row r="21" spans="1:65" ht="11.25" customHeight="1" x14ac:dyDescent="0.25">
      <c r="A21" s="1" t="s">
        <v>55</v>
      </c>
      <c r="B21" s="2">
        <v>2004</v>
      </c>
      <c r="C21" s="4">
        <f t="shared" si="0"/>
        <v>24</v>
      </c>
      <c r="D21" s="35" t="s">
        <v>56</v>
      </c>
      <c r="E21" s="35" t="s">
        <v>57</v>
      </c>
      <c r="F21" s="29" t="str">
        <f t="shared" si="1"/>
        <v>Señor del Carbono</v>
      </c>
      <c r="G21" s="36"/>
      <c r="H21" s="36"/>
      <c r="I21" s="36"/>
      <c r="J21" s="37"/>
      <c r="K21" s="32">
        <v>1</v>
      </c>
      <c r="L21" s="32">
        <v>1</v>
      </c>
      <c r="M21" s="32">
        <v>1</v>
      </c>
      <c r="N21" s="32"/>
      <c r="O21" s="32">
        <v>1</v>
      </c>
      <c r="P21" s="36"/>
      <c r="Q21" s="36"/>
      <c r="R21" s="36"/>
      <c r="S21" s="36">
        <v>1</v>
      </c>
      <c r="T21" s="36">
        <v>1</v>
      </c>
      <c r="U21" s="36"/>
      <c r="V21" s="36"/>
      <c r="W21" s="36"/>
      <c r="X21" s="36"/>
      <c r="Y21" s="36"/>
      <c r="Z21" s="36"/>
      <c r="AA21" s="36"/>
      <c r="AB21" s="36"/>
      <c r="AC21" s="36">
        <v>1</v>
      </c>
      <c r="AD21" s="36"/>
      <c r="AE21" s="36">
        <v>1</v>
      </c>
      <c r="AF21" s="36">
        <v>1</v>
      </c>
      <c r="AG21" s="36">
        <v>1</v>
      </c>
      <c r="AH21" s="36">
        <v>1</v>
      </c>
      <c r="AI21" s="36">
        <v>1</v>
      </c>
      <c r="AJ21" s="36"/>
      <c r="AK21" s="37"/>
      <c r="AL21" s="201">
        <v>1</v>
      </c>
      <c r="AM21" s="201"/>
      <c r="AN21" s="37"/>
      <c r="AO21" s="201">
        <v>1</v>
      </c>
      <c r="AP21" s="36"/>
      <c r="AQ21" s="36">
        <v>1</v>
      </c>
      <c r="AR21" s="36"/>
      <c r="AS21" s="36"/>
      <c r="AT21" s="36">
        <v>1</v>
      </c>
      <c r="AU21" s="36">
        <v>1</v>
      </c>
      <c r="AV21" s="36"/>
      <c r="AW21" s="36">
        <v>1</v>
      </c>
      <c r="AX21" s="36">
        <v>1</v>
      </c>
      <c r="AY21" s="36"/>
      <c r="AZ21" s="36">
        <v>1</v>
      </c>
      <c r="BA21" s="36"/>
      <c r="BB21" s="36"/>
      <c r="BC21" s="36">
        <v>1</v>
      </c>
      <c r="BD21" s="36">
        <v>1</v>
      </c>
      <c r="BE21" s="36">
        <v>1</v>
      </c>
      <c r="BF21" s="36"/>
      <c r="BG21" s="36"/>
      <c r="BH21" s="168">
        <v>1</v>
      </c>
      <c r="BI21" s="32"/>
      <c r="BJ21" s="32"/>
      <c r="BK21" s="26" t="str">
        <f t="shared" ref="BK21:BL24" si="4">+D21</f>
        <v>Díaz Castro</v>
      </c>
      <c r="BL21" s="26" t="str">
        <f t="shared" si="4"/>
        <v>Jesús</v>
      </c>
      <c r="BM21" s="4">
        <f>+C21</f>
        <v>24</v>
      </c>
    </row>
    <row r="22" spans="1:65" ht="11.25" customHeight="1" x14ac:dyDescent="0.25">
      <c r="A22" s="1" t="s">
        <v>58</v>
      </c>
      <c r="B22" s="2">
        <v>2015</v>
      </c>
      <c r="C22" s="4">
        <f t="shared" si="0"/>
        <v>13</v>
      </c>
      <c r="D22" s="42" t="s">
        <v>59</v>
      </c>
      <c r="E22" s="42" t="s">
        <v>51</v>
      </c>
      <c r="F22" s="28" t="str">
        <f t="shared" si="1"/>
        <v>Caballero del  Carbón</v>
      </c>
      <c r="G22" s="32"/>
      <c r="H22" s="32"/>
      <c r="I22" s="32"/>
      <c r="J22" s="32"/>
      <c r="K22" s="32"/>
      <c r="L22" s="32"/>
      <c r="M22" s="32"/>
      <c r="N22" s="32"/>
      <c r="O22" s="32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>
        <v>1</v>
      </c>
      <c r="AH22" s="36"/>
      <c r="AI22" s="36"/>
      <c r="AJ22" s="36"/>
      <c r="AK22" s="37">
        <v>1</v>
      </c>
      <c r="AL22" s="201"/>
      <c r="AM22" s="201">
        <v>1</v>
      </c>
      <c r="AN22" s="37"/>
      <c r="AO22" s="201"/>
      <c r="AP22" s="36"/>
      <c r="AQ22" s="36">
        <v>1</v>
      </c>
      <c r="AR22" s="36"/>
      <c r="AS22" s="36">
        <v>1</v>
      </c>
      <c r="AT22" s="36">
        <v>1</v>
      </c>
      <c r="AU22" s="36"/>
      <c r="AV22" s="36"/>
      <c r="AW22" s="36">
        <v>1</v>
      </c>
      <c r="AX22" s="36">
        <v>1</v>
      </c>
      <c r="AY22" s="36">
        <v>1</v>
      </c>
      <c r="AZ22" s="36"/>
      <c r="BA22" s="36">
        <v>1</v>
      </c>
      <c r="BB22" s="36">
        <v>1</v>
      </c>
      <c r="BC22" s="36">
        <v>1</v>
      </c>
      <c r="BD22" s="36"/>
      <c r="BE22" s="36">
        <v>1</v>
      </c>
      <c r="BF22" s="36"/>
      <c r="BG22" s="36"/>
      <c r="BH22" s="168"/>
      <c r="BI22" s="32"/>
      <c r="BJ22" s="32"/>
      <c r="BK22" s="26" t="str">
        <f t="shared" si="4"/>
        <v>Flores Pareja</v>
      </c>
      <c r="BL22" s="26" t="str">
        <f t="shared" si="4"/>
        <v>Antonio</v>
      </c>
      <c r="BM22" s="4">
        <f>+C22</f>
        <v>13</v>
      </c>
    </row>
    <row r="23" spans="1:65" ht="11.25" customHeight="1" x14ac:dyDescent="0.25">
      <c r="A23" s="1" t="s">
        <v>60</v>
      </c>
      <c r="B23" s="2">
        <v>2004</v>
      </c>
      <c r="C23" s="4">
        <f t="shared" si="0"/>
        <v>0</v>
      </c>
      <c r="D23" s="34" t="s">
        <v>61</v>
      </c>
      <c r="E23" s="34" t="s">
        <v>62</v>
      </c>
      <c r="F23" s="28" t="str">
        <f t="shared" si="1"/>
        <v/>
      </c>
      <c r="G23" s="32"/>
      <c r="H23" s="32"/>
      <c r="I23" s="32"/>
      <c r="J23" s="32"/>
      <c r="K23" s="32"/>
      <c r="L23" s="32"/>
      <c r="M23" s="32"/>
      <c r="N23" s="32"/>
      <c r="O23" s="3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"/>
      <c r="AL23" s="201"/>
      <c r="AM23" s="201"/>
      <c r="AN23" s="37"/>
      <c r="AO23" s="201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168"/>
      <c r="BI23" s="32"/>
      <c r="BJ23" s="32"/>
      <c r="BK23" s="26" t="str">
        <f t="shared" si="4"/>
        <v>García López</v>
      </c>
      <c r="BL23" s="26" t="str">
        <f t="shared" si="4"/>
        <v>David</v>
      </c>
      <c r="BM23" s="4">
        <f>+C23</f>
        <v>0</v>
      </c>
    </row>
    <row r="24" spans="1:65" ht="12" customHeight="1" x14ac:dyDescent="0.25">
      <c r="A24" s="1" t="s">
        <v>63</v>
      </c>
      <c r="B24" s="2">
        <v>2014</v>
      </c>
      <c r="C24" s="4">
        <f t="shared" si="0"/>
        <v>3</v>
      </c>
      <c r="D24" s="42" t="s">
        <v>64</v>
      </c>
      <c r="E24" s="42" t="s">
        <v>65</v>
      </c>
      <c r="F24" s="176" t="str">
        <f t="shared" si="1"/>
        <v>Globero</v>
      </c>
      <c r="G24" s="32"/>
      <c r="H24" s="32"/>
      <c r="I24" s="32"/>
      <c r="J24" s="32"/>
      <c r="K24" s="32"/>
      <c r="L24" s="32"/>
      <c r="M24" s="32"/>
      <c r="N24" s="32"/>
      <c r="O24" s="3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>
        <v>1</v>
      </c>
      <c r="AD24" s="36"/>
      <c r="AE24" s="36">
        <v>1</v>
      </c>
      <c r="AF24" s="36">
        <v>1</v>
      </c>
      <c r="AG24" s="36"/>
      <c r="AH24" s="36"/>
      <c r="AI24" s="36"/>
      <c r="AJ24" s="36"/>
      <c r="AK24" s="37"/>
      <c r="AL24" s="201"/>
      <c r="AM24" s="204"/>
      <c r="AN24" s="37"/>
      <c r="AO24" s="201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168"/>
      <c r="BI24" s="32"/>
      <c r="BJ24" s="32"/>
      <c r="BK24" s="26" t="str">
        <f t="shared" si="4"/>
        <v>García López *</v>
      </c>
      <c r="BL24" s="26" t="str">
        <f t="shared" si="4"/>
        <v>Jose David</v>
      </c>
      <c r="BM24" s="4">
        <f>+C24</f>
        <v>3</v>
      </c>
    </row>
    <row r="25" spans="1:65" ht="12" customHeight="1" x14ac:dyDescent="0.25">
      <c r="A25" s="1" t="s">
        <v>66</v>
      </c>
      <c r="B25" s="2">
        <v>2019</v>
      </c>
      <c r="C25" s="4">
        <f t="shared" si="0"/>
        <v>4</v>
      </c>
      <c r="D25" s="42" t="s">
        <v>337</v>
      </c>
      <c r="E25" s="42" t="s">
        <v>338</v>
      </c>
      <c r="F25" s="176" t="str">
        <f t="shared" si="1"/>
        <v>Globero</v>
      </c>
      <c r="G25" s="32"/>
      <c r="H25" s="32"/>
      <c r="I25" s="32"/>
      <c r="J25" s="32"/>
      <c r="K25" s="32"/>
      <c r="L25" s="32"/>
      <c r="M25" s="32"/>
      <c r="N25" s="32"/>
      <c r="O25" s="3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>
        <v>1</v>
      </c>
      <c r="AD25" s="36"/>
      <c r="AE25" s="36">
        <v>1</v>
      </c>
      <c r="AF25" s="36">
        <v>1</v>
      </c>
      <c r="AG25" s="36">
        <v>1</v>
      </c>
      <c r="AH25" s="36"/>
      <c r="AI25" s="36"/>
      <c r="AJ25" s="36"/>
      <c r="AK25" s="37"/>
      <c r="AL25" s="201"/>
      <c r="AM25" s="204"/>
      <c r="AN25" s="37"/>
      <c r="AO25" s="201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168"/>
      <c r="BI25" s="32"/>
      <c r="BJ25" s="32"/>
      <c r="BK25" s="26" t="s">
        <v>337</v>
      </c>
      <c r="BL25" s="26" t="s">
        <v>339</v>
      </c>
      <c r="BM25" s="4"/>
    </row>
    <row r="26" spans="1:65" ht="11.25" customHeight="1" x14ac:dyDescent="0.25">
      <c r="A26" s="1" t="s">
        <v>69</v>
      </c>
      <c r="B26" s="2">
        <v>2008</v>
      </c>
      <c r="C26" s="4">
        <f t="shared" si="0"/>
        <v>0</v>
      </c>
      <c r="D26" s="229" t="s">
        <v>67</v>
      </c>
      <c r="E26" s="229" t="s">
        <v>68</v>
      </c>
      <c r="F26" s="33" t="str">
        <f t="shared" si="1"/>
        <v/>
      </c>
      <c r="G26" s="32"/>
      <c r="H26" s="32"/>
      <c r="I26" s="32"/>
      <c r="J26" s="32"/>
      <c r="K26" s="32"/>
      <c r="L26" s="32"/>
      <c r="M26" s="32"/>
      <c r="N26" s="32"/>
      <c r="O26" s="32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/>
      <c r="AL26" s="201"/>
      <c r="AM26" s="204"/>
      <c r="AN26" s="37"/>
      <c r="AO26" s="201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168"/>
      <c r="BI26" s="32"/>
      <c r="BJ26" s="32"/>
      <c r="BK26" s="26"/>
      <c r="BL26" s="26"/>
      <c r="BM26" s="4">
        <f>+C26</f>
        <v>0</v>
      </c>
    </row>
    <row r="27" spans="1:65" ht="11.25" customHeight="1" x14ac:dyDescent="0.25">
      <c r="A27" s="1" t="s">
        <v>71</v>
      </c>
      <c r="B27" s="2">
        <v>2008</v>
      </c>
      <c r="C27" s="4">
        <f t="shared" si="0"/>
        <v>1</v>
      </c>
      <c r="D27" s="35" t="s">
        <v>70</v>
      </c>
      <c r="E27" s="35" t="s">
        <v>45</v>
      </c>
      <c r="F27" s="29" t="str">
        <f t="shared" si="1"/>
        <v>Globero</v>
      </c>
      <c r="G27" s="32">
        <v>1</v>
      </c>
      <c r="H27" s="32"/>
      <c r="I27" s="32"/>
      <c r="J27" s="32"/>
      <c r="K27" s="32"/>
      <c r="L27" s="32"/>
      <c r="M27" s="32"/>
      <c r="N27" s="32"/>
      <c r="O27" s="3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7"/>
      <c r="AL27" s="201"/>
      <c r="AM27" s="201"/>
      <c r="AN27" s="37"/>
      <c r="AO27" s="201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168"/>
      <c r="BI27" s="32"/>
      <c r="BJ27" s="32"/>
      <c r="BK27" s="26" t="str">
        <f>+D27</f>
        <v>Gómez Heredia</v>
      </c>
      <c r="BL27" s="26" t="str">
        <f>+E27</f>
        <v xml:space="preserve">Fernando   </v>
      </c>
      <c r="BM27" s="4">
        <f>+C27</f>
        <v>1</v>
      </c>
    </row>
    <row r="28" spans="1:65" ht="11.25" customHeight="1" x14ac:dyDescent="0.25">
      <c r="A28" s="1" t="s">
        <v>74</v>
      </c>
      <c r="B28" s="2">
        <v>2018</v>
      </c>
      <c r="C28" s="4">
        <f t="shared" si="0"/>
        <v>24</v>
      </c>
      <c r="D28" s="35" t="s">
        <v>72</v>
      </c>
      <c r="E28" s="35" t="s">
        <v>73</v>
      </c>
      <c r="F28" s="28" t="str">
        <f t="shared" si="1"/>
        <v>Señor del Carbono</v>
      </c>
      <c r="G28" s="32"/>
      <c r="H28" s="32">
        <v>1</v>
      </c>
      <c r="I28" s="32">
        <v>1</v>
      </c>
      <c r="J28" s="32">
        <v>1</v>
      </c>
      <c r="K28" s="32">
        <v>1</v>
      </c>
      <c r="L28" s="32"/>
      <c r="M28" s="32">
        <v>1</v>
      </c>
      <c r="N28" s="32"/>
      <c r="O28" s="32"/>
      <c r="P28" s="36">
        <v>1</v>
      </c>
      <c r="Q28" s="36">
        <v>1</v>
      </c>
      <c r="R28" s="36"/>
      <c r="S28" s="36">
        <v>1</v>
      </c>
      <c r="T28" s="36"/>
      <c r="U28" s="36"/>
      <c r="V28" s="36"/>
      <c r="W28" s="36"/>
      <c r="X28" s="36"/>
      <c r="Y28" s="36"/>
      <c r="Z28" s="36"/>
      <c r="AA28" s="36"/>
      <c r="AB28" s="36"/>
      <c r="AC28" s="36">
        <v>1</v>
      </c>
      <c r="AD28" s="36"/>
      <c r="AE28" s="36"/>
      <c r="AF28" s="36"/>
      <c r="AG28" s="36">
        <v>1</v>
      </c>
      <c r="AH28" s="36"/>
      <c r="AI28" s="36"/>
      <c r="AJ28" s="36"/>
      <c r="AK28" s="37">
        <v>1</v>
      </c>
      <c r="AL28" s="201"/>
      <c r="AM28" s="201"/>
      <c r="AN28" s="37">
        <v>1</v>
      </c>
      <c r="AO28" s="201"/>
      <c r="AP28" s="36">
        <v>1</v>
      </c>
      <c r="AQ28" s="36"/>
      <c r="AR28" s="36">
        <v>1</v>
      </c>
      <c r="AS28" s="36"/>
      <c r="AT28" s="36">
        <v>1</v>
      </c>
      <c r="AU28" s="36">
        <v>1</v>
      </c>
      <c r="AV28" s="36">
        <v>1</v>
      </c>
      <c r="AW28" s="36"/>
      <c r="AX28" s="36"/>
      <c r="AY28" s="36"/>
      <c r="AZ28" s="36">
        <v>1</v>
      </c>
      <c r="BA28" s="36">
        <v>1</v>
      </c>
      <c r="BB28" s="36">
        <v>1</v>
      </c>
      <c r="BC28" s="36">
        <v>1</v>
      </c>
      <c r="BD28" s="36"/>
      <c r="BE28" s="36">
        <v>1</v>
      </c>
      <c r="BF28" s="36">
        <v>1</v>
      </c>
      <c r="BG28" s="36">
        <v>1</v>
      </c>
      <c r="BH28" s="168"/>
      <c r="BI28" s="32"/>
      <c r="BJ28" s="32"/>
      <c r="BK28" s="26" t="s">
        <v>72</v>
      </c>
      <c r="BL28" s="26" t="s">
        <v>73</v>
      </c>
      <c r="BM28" s="4">
        <v>3</v>
      </c>
    </row>
    <row r="29" spans="1:65" ht="11.25" customHeight="1" x14ac:dyDescent="0.25">
      <c r="A29" s="1" t="s">
        <v>76</v>
      </c>
      <c r="B29" s="2">
        <v>2011</v>
      </c>
      <c r="C29" s="4">
        <f t="shared" si="0"/>
        <v>2</v>
      </c>
      <c r="D29" s="42" t="s">
        <v>75</v>
      </c>
      <c r="E29" s="42" t="s">
        <v>51</v>
      </c>
      <c r="F29" s="28" t="str">
        <f t="shared" si="1"/>
        <v>Globero</v>
      </c>
      <c r="G29" s="32"/>
      <c r="H29" s="32"/>
      <c r="I29" s="32"/>
      <c r="J29" s="32"/>
      <c r="K29" s="32"/>
      <c r="L29" s="32"/>
      <c r="M29" s="32"/>
      <c r="N29" s="32"/>
      <c r="O29" s="3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>
        <v>1</v>
      </c>
      <c r="AH29" s="36"/>
      <c r="AI29" s="36"/>
      <c r="AJ29" s="36"/>
      <c r="AK29" s="37"/>
      <c r="AL29" s="201"/>
      <c r="AM29" s="201"/>
      <c r="AN29" s="37"/>
      <c r="AO29" s="201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>
        <v>1</v>
      </c>
      <c r="BG29" s="36"/>
      <c r="BH29" s="168"/>
      <c r="BI29" s="32"/>
      <c r="BJ29" s="32"/>
      <c r="BK29" s="26" t="str">
        <f t="shared" ref="BK29:BK38" si="5">+D29</f>
        <v>Gutiérrez Ortiz</v>
      </c>
      <c r="BL29" s="26" t="str">
        <f t="shared" ref="BL29:BL38" si="6">+E29</f>
        <v>Antonio</v>
      </c>
      <c r="BM29" s="4">
        <f t="shared" ref="BM29:BM38" si="7">+C29</f>
        <v>2</v>
      </c>
    </row>
    <row r="30" spans="1:65" ht="11.25" customHeight="1" x14ac:dyDescent="0.25">
      <c r="A30" s="1" t="s">
        <v>79</v>
      </c>
      <c r="B30" s="2">
        <v>2004</v>
      </c>
      <c r="C30" s="4">
        <f t="shared" si="0"/>
        <v>31</v>
      </c>
      <c r="D30" s="35" t="s">
        <v>77</v>
      </c>
      <c r="E30" s="35" t="s">
        <v>78</v>
      </c>
      <c r="F30" s="176" t="str">
        <f t="shared" si="1"/>
        <v>Señor@ del Titanio</v>
      </c>
      <c r="G30" s="32">
        <v>1</v>
      </c>
      <c r="H30" s="32"/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/>
      <c r="O30" s="32"/>
      <c r="P30" s="38"/>
      <c r="Q30" s="38"/>
      <c r="R30" s="36"/>
      <c r="S30" s="36"/>
      <c r="T30" s="38"/>
      <c r="U30" s="36"/>
      <c r="V30" s="36"/>
      <c r="W30" s="36"/>
      <c r="X30" s="36"/>
      <c r="Y30" s="36"/>
      <c r="Z30" s="36"/>
      <c r="AA30" s="36"/>
      <c r="AB30" s="36"/>
      <c r="AC30" s="36">
        <v>1</v>
      </c>
      <c r="AD30" s="36"/>
      <c r="AE30" s="36">
        <v>1</v>
      </c>
      <c r="AF30" s="36">
        <v>1</v>
      </c>
      <c r="AG30" s="36">
        <v>1</v>
      </c>
      <c r="AH30" s="36">
        <v>1</v>
      </c>
      <c r="AI30" s="36">
        <v>1</v>
      </c>
      <c r="AJ30" s="36"/>
      <c r="AK30" s="37">
        <v>1</v>
      </c>
      <c r="AL30" s="201">
        <v>1</v>
      </c>
      <c r="AM30" s="201">
        <v>1</v>
      </c>
      <c r="AN30" s="37">
        <v>1</v>
      </c>
      <c r="AO30" s="201">
        <v>1</v>
      </c>
      <c r="AP30" s="36">
        <v>1</v>
      </c>
      <c r="AQ30" s="36"/>
      <c r="AR30" s="36"/>
      <c r="AS30" s="36">
        <v>1</v>
      </c>
      <c r="AT30" s="36">
        <v>1</v>
      </c>
      <c r="AU30" s="36">
        <v>1</v>
      </c>
      <c r="AV30" s="36">
        <v>1</v>
      </c>
      <c r="AW30" s="36">
        <v>1</v>
      </c>
      <c r="AX30" s="36">
        <v>1</v>
      </c>
      <c r="AY30" s="36">
        <v>1</v>
      </c>
      <c r="AZ30" s="36">
        <v>1</v>
      </c>
      <c r="BA30" s="36">
        <v>1</v>
      </c>
      <c r="BB30" s="36"/>
      <c r="BC30" s="36">
        <v>1</v>
      </c>
      <c r="BD30" s="36">
        <v>1</v>
      </c>
      <c r="BE30" s="36"/>
      <c r="BF30" s="36"/>
      <c r="BG30" s="36">
        <v>1</v>
      </c>
      <c r="BH30" s="168">
        <v>1</v>
      </c>
      <c r="BI30" s="32">
        <v>1</v>
      </c>
      <c r="BJ30" s="32"/>
      <c r="BK30" s="26" t="str">
        <f t="shared" si="5"/>
        <v>Herena Aranda  ******</v>
      </c>
      <c r="BL30" s="26" t="str">
        <f t="shared" si="6"/>
        <v>J.Manuel</v>
      </c>
      <c r="BM30" s="4">
        <f t="shared" si="7"/>
        <v>31</v>
      </c>
    </row>
    <row r="31" spans="1:65" ht="11.25" customHeight="1" x14ac:dyDescent="0.25">
      <c r="A31" s="1" t="s">
        <v>81</v>
      </c>
      <c r="B31" s="2">
        <v>2005</v>
      </c>
      <c r="C31" s="4">
        <f t="shared" si="0"/>
        <v>0</v>
      </c>
      <c r="D31" s="34" t="s">
        <v>80</v>
      </c>
      <c r="E31" s="34" t="s">
        <v>11</v>
      </c>
      <c r="F31" s="33" t="str">
        <f t="shared" si="1"/>
        <v/>
      </c>
      <c r="G31" s="32"/>
      <c r="H31" s="32"/>
      <c r="I31" s="32"/>
      <c r="J31" s="32"/>
      <c r="K31" s="32"/>
      <c r="L31" s="32"/>
      <c r="M31" s="32"/>
      <c r="N31" s="32"/>
      <c r="O31" s="32"/>
      <c r="P31" s="38"/>
      <c r="Q31" s="38"/>
      <c r="R31" s="36"/>
      <c r="S31" s="36"/>
      <c r="T31" s="38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7"/>
      <c r="AL31" s="201"/>
      <c r="AM31" s="201"/>
      <c r="AN31" s="37"/>
      <c r="AO31" s="201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168"/>
      <c r="BI31" s="32"/>
      <c r="BJ31" s="32"/>
      <c r="BK31" s="26" t="str">
        <f t="shared" si="5"/>
        <v>Hidalgo Pérez  *</v>
      </c>
      <c r="BL31" s="26" t="str">
        <f t="shared" si="6"/>
        <v>Rafael</v>
      </c>
      <c r="BM31" s="4">
        <f t="shared" si="7"/>
        <v>0</v>
      </c>
    </row>
    <row r="32" spans="1:65" ht="11.25" customHeight="1" x14ac:dyDescent="0.25">
      <c r="A32" s="1" t="s">
        <v>84</v>
      </c>
      <c r="B32" s="2">
        <v>2016</v>
      </c>
      <c r="C32" s="4">
        <f t="shared" si="0"/>
        <v>2</v>
      </c>
      <c r="D32" s="35" t="s">
        <v>82</v>
      </c>
      <c r="E32" s="35" t="s">
        <v>83</v>
      </c>
      <c r="F32" s="28" t="str">
        <f t="shared" si="1"/>
        <v>Globero</v>
      </c>
      <c r="G32" s="32"/>
      <c r="H32" s="32"/>
      <c r="I32" s="32"/>
      <c r="J32" s="32"/>
      <c r="K32" s="32"/>
      <c r="L32" s="32"/>
      <c r="M32" s="32"/>
      <c r="N32" s="32"/>
      <c r="O32" s="32"/>
      <c r="P32" s="38">
        <v>1</v>
      </c>
      <c r="Q32" s="38"/>
      <c r="R32" s="36"/>
      <c r="S32" s="36">
        <v>1</v>
      </c>
      <c r="T32" s="38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40"/>
      <c r="AL32" s="201"/>
      <c r="AM32" s="201"/>
      <c r="AN32" s="37"/>
      <c r="AO32" s="201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168"/>
      <c r="BI32" s="32"/>
      <c r="BJ32" s="32"/>
      <c r="BK32" s="26" t="str">
        <f t="shared" si="5"/>
        <v>Jiménez Espartero</v>
      </c>
      <c r="BL32" s="26" t="str">
        <f t="shared" si="6"/>
        <v>Francisco Luis</v>
      </c>
      <c r="BM32" s="4">
        <f t="shared" si="7"/>
        <v>2</v>
      </c>
    </row>
    <row r="33" spans="1:65" ht="11.25" customHeight="1" x14ac:dyDescent="0.25">
      <c r="A33" s="1" t="s">
        <v>87</v>
      </c>
      <c r="B33" s="2">
        <v>2004</v>
      </c>
      <c r="C33" s="4">
        <f t="shared" si="0"/>
        <v>6</v>
      </c>
      <c r="D33" s="42" t="s">
        <v>85</v>
      </c>
      <c r="E33" s="42" t="s">
        <v>86</v>
      </c>
      <c r="F33" s="29" t="str">
        <f t="shared" si="1"/>
        <v>Globetroter</v>
      </c>
      <c r="G33" s="32"/>
      <c r="H33" s="32"/>
      <c r="I33" s="32"/>
      <c r="J33" s="32"/>
      <c r="K33" s="32"/>
      <c r="L33" s="32"/>
      <c r="M33" s="32"/>
      <c r="N33" s="32"/>
      <c r="O33" s="32"/>
      <c r="P33" s="36"/>
      <c r="Q33" s="36"/>
      <c r="R33" s="36"/>
      <c r="S33" s="36">
        <v>1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>
        <v>1</v>
      </c>
      <c r="AF33" s="36">
        <v>1</v>
      </c>
      <c r="AG33" s="36">
        <v>1</v>
      </c>
      <c r="AH33" s="36">
        <v>1</v>
      </c>
      <c r="AI33" s="36"/>
      <c r="AJ33" s="36"/>
      <c r="AK33" s="37"/>
      <c r="AL33" s="201"/>
      <c r="AM33" s="201"/>
      <c r="AN33" s="37"/>
      <c r="AO33" s="201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>
        <v>1</v>
      </c>
      <c r="BB33" s="36"/>
      <c r="BC33" s="36"/>
      <c r="BD33" s="36"/>
      <c r="BE33" s="36"/>
      <c r="BF33" s="36"/>
      <c r="BG33" s="36"/>
      <c r="BH33" s="168"/>
      <c r="BI33" s="32"/>
      <c r="BJ33" s="32"/>
      <c r="BK33" s="26" t="str">
        <f t="shared" si="5"/>
        <v>Jiménez Molina</v>
      </c>
      <c r="BL33" s="26" t="str">
        <f t="shared" si="6"/>
        <v>Jerónimo</v>
      </c>
      <c r="BM33" s="4">
        <f t="shared" si="7"/>
        <v>6</v>
      </c>
    </row>
    <row r="34" spans="1:65" ht="11.25" customHeight="1" x14ac:dyDescent="0.25">
      <c r="A34" s="1" t="s">
        <v>89</v>
      </c>
      <c r="B34" s="2">
        <v>2017</v>
      </c>
      <c r="C34" s="4">
        <f t="shared" si="0"/>
        <v>1</v>
      </c>
      <c r="D34" s="42" t="s">
        <v>88</v>
      </c>
      <c r="E34" s="42" t="s">
        <v>51</v>
      </c>
      <c r="F34" s="29" t="str">
        <f t="shared" si="1"/>
        <v>Globero</v>
      </c>
      <c r="G34" s="32"/>
      <c r="H34" s="32"/>
      <c r="I34" s="32"/>
      <c r="J34" s="32"/>
      <c r="K34" s="32"/>
      <c r="L34" s="32"/>
      <c r="M34" s="32"/>
      <c r="N34" s="32"/>
      <c r="O34" s="32"/>
      <c r="P34" s="36"/>
      <c r="Q34" s="36"/>
      <c r="R34" s="36"/>
      <c r="S34" s="36">
        <v>1</v>
      </c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7"/>
      <c r="AL34" s="201"/>
      <c r="AM34" s="201"/>
      <c r="AN34" s="37"/>
      <c r="AO34" s="201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168"/>
      <c r="BI34" s="32"/>
      <c r="BJ34" s="32"/>
      <c r="BK34" s="26" t="str">
        <f t="shared" si="5"/>
        <v>La Rosa Jimenez</v>
      </c>
      <c r="BL34" s="26" t="str">
        <f t="shared" si="6"/>
        <v>Antonio</v>
      </c>
      <c r="BM34" s="4">
        <f t="shared" si="7"/>
        <v>1</v>
      </c>
    </row>
    <row r="35" spans="1:65" ht="11.25" customHeight="1" x14ac:dyDescent="0.25">
      <c r="A35" s="1" t="s">
        <v>92</v>
      </c>
      <c r="B35" s="2">
        <v>2016</v>
      </c>
      <c r="C35" s="4">
        <f t="shared" si="0"/>
        <v>0</v>
      </c>
      <c r="D35" s="188" t="s">
        <v>90</v>
      </c>
      <c r="E35" s="188" t="s">
        <v>91</v>
      </c>
      <c r="F35" s="28" t="str">
        <f t="shared" si="1"/>
        <v/>
      </c>
      <c r="G35" s="32"/>
      <c r="H35" s="32"/>
      <c r="I35" s="32"/>
      <c r="J35" s="32"/>
      <c r="K35" s="32"/>
      <c r="L35" s="32"/>
      <c r="M35" s="32"/>
      <c r="N35" s="32"/>
      <c r="O35" s="32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7"/>
      <c r="AL35" s="201"/>
      <c r="AM35" s="201"/>
      <c r="AN35" s="37"/>
      <c r="AO35" s="201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9"/>
      <c r="BD35" s="39"/>
      <c r="BE35" s="39"/>
      <c r="BF35" s="36"/>
      <c r="BG35" s="36"/>
      <c r="BH35" s="168"/>
      <c r="BI35" s="32"/>
      <c r="BJ35" s="32"/>
      <c r="BK35" s="26" t="str">
        <f t="shared" si="5"/>
        <v>López Ruiz</v>
      </c>
      <c r="BL35" s="26" t="str">
        <f t="shared" si="6"/>
        <v>Angel Miguel</v>
      </c>
      <c r="BM35" s="4">
        <f t="shared" si="7"/>
        <v>0</v>
      </c>
    </row>
    <row r="36" spans="1:65" ht="11.25" customHeight="1" x14ac:dyDescent="0.25">
      <c r="A36" s="1" t="s">
        <v>95</v>
      </c>
      <c r="B36" s="2">
        <v>2018</v>
      </c>
      <c r="C36" s="4">
        <f t="shared" si="0"/>
        <v>12</v>
      </c>
      <c r="D36" s="42" t="s">
        <v>332</v>
      </c>
      <c r="E36" s="42" t="s">
        <v>15</v>
      </c>
      <c r="F36" s="29" t="str">
        <f t="shared" si="1"/>
        <v>Caballero del  Carbón</v>
      </c>
      <c r="G36" s="32"/>
      <c r="H36" s="32">
        <v>1</v>
      </c>
      <c r="I36" s="32"/>
      <c r="J36" s="32"/>
      <c r="K36" s="32">
        <v>1</v>
      </c>
      <c r="L36" s="32"/>
      <c r="M36" s="32"/>
      <c r="N36" s="32"/>
      <c r="O36" s="32"/>
      <c r="P36" s="36"/>
      <c r="Q36" s="36"/>
      <c r="R36" s="36">
        <v>1</v>
      </c>
      <c r="S36" s="36">
        <v>1</v>
      </c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>
        <v>1</v>
      </c>
      <c r="AG36" s="36">
        <v>1</v>
      </c>
      <c r="AH36" s="36"/>
      <c r="AI36" s="36"/>
      <c r="AJ36" s="36"/>
      <c r="AK36" s="37"/>
      <c r="AL36" s="201"/>
      <c r="AM36" s="201"/>
      <c r="AN36" s="37"/>
      <c r="AO36" s="201"/>
      <c r="AP36" s="36"/>
      <c r="AQ36" s="36"/>
      <c r="AR36" s="36"/>
      <c r="AS36" s="36"/>
      <c r="AT36" s="36"/>
      <c r="AU36" s="36"/>
      <c r="AV36" s="36">
        <v>1</v>
      </c>
      <c r="AW36" s="36"/>
      <c r="AX36" s="36"/>
      <c r="AY36" s="36">
        <v>1</v>
      </c>
      <c r="AZ36" s="36">
        <v>1</v>
      </c>
      <c r="BA36" s="36"/>
      <c r="BB36" s="36"/>
      <c r="BC36" s="36"/>
      <c r="BD36" s="36">
        <v>1</v>
      </c>
      <c r="BE36" s="36"/>
      <c r="BF36" s="36">
        <v>1</v>
      </c>
      <c r="BG36" s="36">
        <v>1</v>
      </c>
      <c r="BH36" s="168"/>
      <c r="BI36" s="32">
        <v>1</v>
      </c>
      <c r="BJ36" s="32"/>
      <c r="BK36" s="26" t="str">
        <f t="shared" si="5"/>
        <v>Luque Carrillo</v>
      </c>
      <c r="BL36" s="26" t="str">
        <f t="shared" si="6"/>
        <v>Francisco</v>
      </c>
      <c r="BM36" s="4">
        <f t="shared" si="7"/>
        <v>12</v>
      </c>
    </row>
    <row r="37" spans="1:65" ht="11.25" customHeight="1" x14ac:dyDescent="0.25">
      <c r="A37" s="1" t="s">
        <v>98</v>
      </c>
      <c r="B37" s="2">
        <v>2006</v>
      </c>
      <c r="C37" s="4">
        <f t="shared" ref="C37:C58" si="8">+SUM(G37:BH37)</f>
        <v>0</v>
      </c>
      <c r="D37" s="229" t="s">
        <v>93</v>
      </c>
      <c r="E37" s="229" t="s">
        <v>94</v>
      </c>
      <c r="F37" s="33" t="str">
        <f t="shared" ref="F37:F64" si="9">IF(C37=0,"",IF(C37&lt;=5,$D$78,IF(C37&lt;=10,$D$79,IF(C37&lt;=15,$D$80,IF(C37&lt;=20,$D$81,IF(C37&lt;=25,$D$82,IF(C37&lt;=30,$D$83,IF(C37&lt;=35,$D$84,$D$85))))))))</f>
        <v/>
      </c>
      <c r="G37" s="32"/>
      <c r="H37" s="32"/>
      <c r="I37" s="32"/>
      <c r="J37" s="32"/>
      <c r="K37" s="32"/>
      <c r="L37" s="32"/>
      <c r="M37" s="32"/>
      <c r="N37" s="32"/>
      <c r="O37" s="32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7"/>
      <c r="AL37" s="201"/>
      <c r="AM37" s="201"/>
      <c r="AN37" s="37"/>
      <c r="AO37" s="201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168"/>
      <c r="BI37" s="32"/>
      <c r="BJ37" s="32"/>
      <c r="BK37" s="26"/>
      <c r="BL37" s="26"/>
      <c r="BM37" s="4">
        <f t="shared" si="7"/>
        <v>0</v>
      </c>
    </row>
    <row r="38" spans="1:65" ht="11.25" customHeight="1" x14ac:dyDescent="0.25">
      <c r="A38" s="1" t="s">
        <v>101</v>
      </c>
      <c r="B38" s="2">
        <v>2014</v>
      </c>
      <c r="C38" s="4">
        <f t="shared" si="8"/>
        <v>5</v>
      </c>
      <c r="D38" s="42" t="s">
        <v>96</v>
      </c>
      <c r="E38" s="42" t="s">
        <v>97</v>
      </c>
      <c r="F38" s="28" t="str">
        <f t="shared" si="9"/>
        <v>Globero</v>
      </c>
      <c r="G38" s="32"/>
      <c r="H38" s="32"/>
      <c r="I38" s="32"/>
      <c r="J38" s="32"/>
      <c r="K38" s="32"/>
      <c r="L38" s="32"/>
      <c r="M38" s="32"/>
      <c r="N38" s="32"/>
      <c r="O38" s="32"/>
      <c r="P38" s="36"/>
      <c r="Q38" s="36">
        <v>1</v>
      </c>
      <c r="R38" s="36"/>
      <c r="S38" s="36">
        <v>1</v>
      </c>
      <c r="T38" s="36"/>
      <c r="U38" s="36"/>
      <c r="V38" s="36"/>
      <c r="W38" s="36"/>
      <c r="X38" s="36"/>
      <c r="Y38" s="36"/>
      <c r="Z38" s="36"/>
      <c r="AA38" s="36"/>
      <c r="AB38" s="36"/>
      <c r="AC38" s="36">
        <v>1</v>
      </c>
      <c r="AD38" s="36"/>
      <c r="AE38" s="36">
        <v>1</v>
      </c>
      <c r="AF38" s="36">
        <v>1</v>
      </c>
      <c r="AG38" s="36"/>
      <c r="AH38" s="36"/>
      <c r="AI38" s="36"/>
      <c r="AJ38" s="36"/>
      <c r="AK38" s="37"/>
      <c r="AL38" s="201"/>
      <c r="AM38" s="201"/>
      <c r="AN38" s="37"/>
      <c r="AO38" s="201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168"/>
      <c r="BI38" s="32"/>
      <c r="BJ38" s="32"/>
      <c r="BK38" s="26" t="str">
        <f t="shared" si="5"/>
        <v>Medina Luque</v>
      </c>
      <c r="BL38" s="26" t="str">
        <f t="shared" si="6"/>
        <v>Pedro José</v>
      </c>
      <c r="BM38" s="4">
        <f t="shared" si="7"/>
        <v>5</v>
      </c>
    </row>
    <row r="39" spans="1:65" ht="11.25" customHeight="1" x14ac:dyDescent="0.25">
      <c r="A39" s="1" t="s">
        <v>104</v>
      </c>
      <c r="B39" s="2">
        <v>2004</v>
      </c>
      <c r="C39" s="4">
        <f t="shared" si="8"/>
        <v>6</v>
      </c>
      <c r="D39" s="42" t="s">
        <v>99</v>
      </c>
      <c r="E39" s="42" t="s">
        <v>100</v>
      </c>
      <c r="F39" s="28" t="str">
        <f t="shared" si="9"/>
        <v>Globetroter</v>
      </c>
      <c r="G39" s="32"/>
      <c r="H39" s="32"/>
      <c r="I39" s="32"/>
      <c r="J39" s="32"/>
      <c r="K39" s="32"/>
      <c r="L39" s="32"/>
      <c r="M39" s="32"/>
      <c r="N39" s="32"/>
      <c r="O39" s="32"/>
      <c r="P39" s="36"/>
      <c r="Q39" s="36"/>
      <c r="R39" s="36">
        <v>1</v>
      </c>
      <c r="S39" s="36">
        <v>1</v>
      </c>
      <c r="T39" s="36">
        <v>1</v>
      </c>
      <c r="U39" s="36"/>
      <c r="V39" s="36"/>
      <c r="W39" s="36"/>
      <c r="X39" s="36"/>
      <c r="Y39" s="36"/>
      <c r="Z39" s="36"/>
      <c r="AA39" s="36"/>
      <c r="AB39" s="36"/>
      <c r="AC39" s="36">
        <v>1</v>
      </c>
      <c r="AD39" s="36"/>
      <c r="AE39" s="36"/>
      <c r="AF39" s="36">
        <v>1</v>
      </c>
      <c r="AG39" s="36">
        <v>1</v>
      </c>
      <c r="AH39" s="36"/>
      <c r="AI39" s="36"/>
      <c r="AJ39" s="36"/>
      <c r="AK39" s="37"/>
      <c r="AL39" s="201"/>
      <c r="AM39" s="201"/>
      <c r="AN39" s="37"/>
      <c r="AO39" s="201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168"/>
      <c r="BI39" s="32"/>
      <c r="BJ39" s="32"/>
      <c r="BK39" s="26" t="s">
        <v>329</v>
      </c>
      <c r="BL39" s="26" t="s">
        <v>27</v>
      </c>
      <c r="BM39" s="4">
        <v>1</v>
      </c>
    </row>
    <row r="40" spans="1:65" ht="11.25" customHeight="1" x14ac:dyDescent="0.25">
      <c r="A40" s="1" t="s">
        <v>107</v>
      </c>
      <c r="B40" s="2">
        <v>2013</v>
      </c>
      <c r="C40" s="4">
        <f t="shared" si="8"/>
        <v>2</v>
      </c>
      <c r="D40" s="42" t="s">
        <v>102</v>
      </c>
      <c r="E40" s="42" t="s">
        <v>103</v>
      </c>
      <c r="F40" s="29" t="str">
        <f t="shared" si="9"/>
        <v>Globero</v>
      </c>
      <c r="G40" s="32"/>
      <c r="H40" s="32"/>
      <c r="I40" s="32"/>
      <c r="J40" s="32"/>
      <c r="K40" s="32"/>
      <c r="L40" s="32"/>
      <c r="M40" s="32"/>
      <c r="N40" s="32"/>
      <c r="O40" s="32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>
        <v>1</v>
      </c>
      <c r="AD40" s="36"/>
      <c r="AE40" s="36"/>
      <c r="AF40" s="36"/>
      <c r="AG40" s="36">
        <v>1</v>
      </c>
      <c r="AH40" s="36"/>
      <c r="AI40" s="36"/>
      <c r="AJ40" s="36"/>
      <c r="AK40" s="37"/>
      <c r="AL40" s="201"/>
      <c r="AM40" s="201"/>
      <c r="AN40" s="37"/>
      <c r="AO40" s="201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168"/>
      <c r="BI40" s="32"/>
      <c r="BJ40" s="32"/>
      <c r="BK40" s="26" t="str">
        <f t="shared" ref="BK40:BL44" si="10">+D40</f>
        <v>Merino Bonilla</v>
      </c>
      <c r="BL40" s="26" t="str">
        <f t="shared" si="10"/>
        <v>Raul</v>
      </c>
      <c r="BM40" s="4">
        <f>+C40</f>
        <v>2</v>
      </c>
    </row>
    <row r="41" spans="1:65" ht="11.25" customHeight="1" x14ac:dyDescent="0.25">
      <c r="A41" s="1" t="s">
        <v>109</v>
      </c>
      <c r="B41" s="2">
        <v>2012</v>
      </c>
      <c r="C41" s="4">
        <f t="shared" si="8"/>
        <v>4</v>
      </c>
      <c r="D41" s="42" t="s">
        <v>105</v>
      </c>
      <c r="E41" s="42" t="s">
        <v>106</v>
      </c>
      <c r="F41" s="28" t="str">
        <f t="shared" si="9"/>
        <v>Globero</v>
      </c>
      <c r="G41" s="32"/>
      <c r="H41" s="32"/>
      <c r="I41" s="32"/>
      <c r="J41" s="32"/>
      <c r="K41" s="32"/>
      <c r="L41" s="32"/>
      <c r="M41" s="32"/>
      <c r="N41" s="32"/>
      <c r="O41" s="32"/>
      <c r="P41" s="36"/>
      <c r="Q41" s="36"/>
      <c r="R41" s="36">
        <v>1</v>
      </c>
      <c r="S41" s="36">
        <v>1</v>
      </c>
      <c r="T41" s="36"/>
      <c r="U41" s="36"/>
      <c r="V41" s="36"/>
      <c r="W41" s="36"/>
      <c r="X41" s="36"/>
      <c r="Y41" s="36"/>
      <c r="Z41" s="36"/>
      <c r="AA41" s="36"/>
      <c r="AB41" s="36"/>
      <c r="AC41" s="36">
        <v>1</v>
      </c>
      <c r="AD41" s="36"/>
      <c r="AE41" s="36"/>
      <c r="AF41" s="36"/>
      <c r="AG41" s="36">
        <v>1</v>
      </c>
      <c r="AH41" s="36"/>
      <c r="AI41" s="36"/>
      <c r="AJ41" s="36"/>
      <c r="AK41" s="37"/>
      <c r="AL41" s="201"/>
      <c r="AM41" s="201"/>
      <c r="AN41" s="37"/>
      <c r="AO41" s="201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168"/>
      <c r="BI41" s="32"/>
      <c r="BJ41" s="32"/>
      <c r="BK41" s="26" t="str">
        <f t="shared" si="10"/>
        <v>Moral López **</v>
      </c>
      <c r="BL41" s="26" t="str">
        <f t="shared" si="10"/>
        <v>Manuel Angel</v>
      </c>
      <c r="BM41" s="4">
        <f>+C41</f>
        <v>4</v>
      </c>
    </row>
    <row r="42" spans="1:65" ht="11.25" customHeight="1" x14ac:dyDescent="0.25">
      <c r="A42" s="1" t="s">
        <v>112</v>
      </c>
      <c r="B42" s="2">
        <v>2015</v>
      </c>
      <c r="C42" s="4">
        <f t="shared" si="8"/>
        <v>10</v>
      </c>
      <c r="D42" s="35" t="s">
        <v>108</v>
      </c>
      <c r="E42" s="35" t="s">
        <v>11</v>
      </c>
      <c r="F42" s="28" t="str">
        <f t="shared" si="9"/>
        <v>Globetroter</v>
      </c>
      <c r="G42" s="32">
        <v>1</v>
      </c>
      <c r="H42" s="32"/>
      <c r="I42" s="32">
        <v>1</v>
      </c>
      <c r="J42" s="32"/>
      <c r="K42" s="32"/>
      <c r="L42" s="32">
        <v>1</v>
      </c>
      <c r="M42" s="32"/>
      <c r="N42" s="32"/>
      <c r="O42" s="32">
        <v>1</v>
      </c>
      <c r="P42" s="36">
        <v>1</v>
      </c>
      <c r="Q42" s="36">
        <v>1</v>
      </c>
      <c r="R42" s="36">
        <v>1</v>
      </c>
      <c r="S42" s="36">
        <v>1</v>
      </c>
      <c r="T42" s="36"/>
      <c r="U42" s="36"/>
      <c r="V42" s="36"/>
      <c r="W42" s="36"/>
      <c r="X42" s="36"/>
      <c r="Y42" s="36"/>
      <c r="Z42" s="36"/>
      <c r="AA42" s="36"/>
      <c r="AB42" s="36"/>
      <c r="AC42" s="36">
        <v>1</v>
      </c>
      <c r="AD42" s="36"/>
      <c r="AE42" s="36"/>
      <c r="AF42" s="36"/>
      <c r="AG42" s="36">
        <v>1</v>
      </c>
      <c r="AH42" s="36"/>
      <c r="AI42" s="36"/>
      <c r="AJ42" s="36"/>
      <c r="AK42" s="37"/>
      <c r="AL42" s="201"/>
      <c r="AM42" s="201"/>
      <c r="AN42" s="37"/>
      <c r="AO42" s="201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168"/>
      <c r="BI42" s="32"/>
      <c r="BJ42" s="32"/>
      <c r="BK42" s="26" t="str">
        <f t="shared" si="10"/>
        <v>Moreno Castro *</v>
      </c>
      <c r="BL42" s="26" t="str">
        <f t="shared" si="10"/>
        <v>Rafael</v>
      </c>
      <c r="BM42" s="4">
        <f>+C42</f>
        <v>10</v>
      </c>
    </row>
    <row r="43" spans="1:65" ht="11.25" customHeight="1" x14ac:dyDescent="0.25">
      <c r="A43" s="1" t="s">
        <v>115</v>
      </c>
      <c r="B43" s="2">
        <v>2008</v>
      </c>
      <c r="C43" s="4">
        <f t="shared" si="8"/>
        <v>8</v>
      </c>
      <c r="D43" s="35" t="s">
        <v>110</v>
      </c>
      <c r="E43" s="35" t="s">
        <v>111</v>
      </c>
      <c r="F43" s="28" t="str">
        <f t="shared" si="9"/>
        <v>Globetroter</v>
      </c>
      <c r="G43" s="32">
        <v>1</v>
      </c>
      <c r="H43" s="32">
        <v>1</v>
      </c>
      <c r="I43" s="32">
        <v>1</v>
      </c>
      <c r="J43" s="32"/>
      <c r="K43" s="32"/>
      <c r="L43" s="32"/>
      <c r="M43" s="32"/>
      <c r="N43" s="32"/>
      <c r="O43" s="32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>
        <v>1</v>
      </c>
      <c r="AD43" s="36"/>
      <c r="AE43" s="36"/>
      <c r="AF43" s="36"/>
      <c r="AG43" s="36"/>
      <c r="AH43" s="36"/>
      <c r="AI43" s="36"/>
      <c r="AJ43" s="36"/>
      <c r="AK43" s="37"/>
      <c r="AL43" s="201"/>
      <c r="AM43" s="201"/>
      <c r="AN43" s="37"/>
      <c r="AO43" s="201"/>
      <c r="AP43" s="36"/>
      <c r="AQ43" s="36"/>
      <c r="AR43" s="36"/>
      <c r="AS43" s="36"/>
      <c r="AT43" s="36"/>
      <c r="AU43" s="36"/>
      <c r="AV43" s="36"/>
      <c r="AW43" s="36"/>
      <c r="AX43" s="36">
        <v>1</v>
      </c>
      <c r="AY43" s="36">
        <v>1</v>
      </c>
      <c r="AZ43" s="36"/>
      <c r="BA43" s="36"/>
      <c r="BB43" s="36"/>
      <c r="BC43" s="36">
        <v>1</v>
      </c>
      <c r="BD43" s="36">
        <v>1</v>
      </c>
      <c r="BE43" s="36"/>
      <c r="BF43" s="36"/>
      <c r="BG43" s="36"/>
      <c r="BH43" s="168"/>
      <c r="BI43" s="32"/>
      <c r="BJ43" s="32"/>
      <c r="BK43" s="26" t="str">
        <f t="shared" si="10"/>
        <v>Muñoz Quintero  *</v>
      </c>
      <c r="BL43" s="26" t="str">
        <f t="shared" si="10"/>
        <v>Daniel José</v>
      </c>
      <c r="BM43" s="4">
        <f>+C43</f>
        <v>8</v>
      </c>
    </row>
    <row r="44" spans="1:65" ht="11.25" customHeight="1" x14ac:dyDescent="0.25">
      <c r="A44" s="1" t="s">
        <v>118</v>
      </c>
      <c r="B44" s="2">
        <v>2017</v>
      </c>
      <c r="C44" s="4">
        <f t="shared" si="8"/>
        <v>0</v>
      </c>
      <c r="D44" s="221" t="s">
        <v>113</v>
      </c>
      <c r="E44" s="188" t="s">
        <v>114</v>
      </c>
      <c r="F44" s="29" t="str">
        <f t="shared" si="9"/>
        <v/>
      </c>
      <c r="G44" s="32"/>
      <c r="H44" s="32"/>
      <c r="I44" s="32"/>
      <c r="J44" s="32"/>
      <c r="K44" s="32"/>
      <c r="L44" s="32"/>
      <c r="M44" s="32"/>
      <c r="N44" s="32"/>
      <c r="O44" s="32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7"/>
      <c r="AL44" s="201"/>
      <c r="AM44" s="201"/>
      <c r="AN44" s="37"/>
      <c r="AO44" s="201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168"/>
      <c r="BI44" s="32"/>
      <c r="BJ44" s="32"/>
      <c r="BK44" s="26" t="str">
        <f t="shared" si="10"/>
        <v>Olmo Vallejo</v>
      </c>
      <c r="BL44" s="26" t="str">
        <f t="shared" si="10"/>
        <v>Juan Jose</v>
      </c>
      <c r="BM44" s="4">
        <f>+C44</f>
        <v>0</v>
      </c>
    </row>
    <row r="45" spans="1:65" ht="11.25" customHeight="1" x14ac:dyDescent="0.25">
      <c r="A45" s="1" t="s">
        <v>120</v>
      </c>
      <c r="B45" s="2">
        <v>2019</v>
      </c>
      <c r="C45" s="4">
        <f t="shared" si="8"/>
        <v>14</v>
      </c>
      <c r="D45" s="42" t="s">
        <v>365</v>
      </c>
      <c r="E45" s="42" t="s">
        <v>343</v>
      </c>
      <c r="F45" s="29" t="str">
        <f t="shared" si="9"/>
        <v>Caballero del  Carbón</v>
      </c>
      <c r="G45" s="32"/>
      <c r="H45" s="32"/>
      <c r="I45" s="32"/>
      <c r="J45" s="32">
        <v>1</v>
      </c>
      <c r="K45" s="32"/>
      <c r="L45" s="32">
        <v>1</v>
      </c>
      <c r="M45" s="32"/>
      <c r="N45" s="32"/>
      <c r="O45" s="32"/>
      <c r="P45" s="36"/>
      <c r="Q45" s="36"/>
      <c r="R45" s="36"/>
      <c r="S45" s="36">
        <v>1</v>
      </c>
      <c r="T45" s="36"/>
      <c r="U45" s="36"/>
      <c r="V45" s="36"/>
      <c r="W45" s="36"/>
      <c r="X45" s="36"/>
      <c r="Y45" s="36"/>
      <c r="Z45" s="36"/>
      <c r="AA45" s="36"/>
      <c r="AB45" s="36"/>
      <c r="AC45" s="36">
        <v>1</v>
      </c>
      <c r="AD45" s="36"/>
      <c r="AE45" s="36">
        <v>1</v>
      </c>
      <c r="AF45" s="36"/>
      <c r="AG45" s="36"/>
      <c r="AH45" s="36">
        <v>1</v>
      </c>
      <c r="AI45" s="36">
        <v>1</v>
      </c>
      <c r="AJ45" s="36"/>
      <c r="AK45" s="37"/>
      <c r="AL45" s="201">
        <v>1</v>
      </c>
      <c r="AM45" s="201"/>
      <c r="AN45" s="37"/>
      <c r="AO45" s="201"/>
      <c r="AP45" s="36"/>
      <c r="AQ45" s="36"/>
      <c r="AR45" s="36"/>
      <c r="AS45" s="36"/>
      <c r="AT45" s="36"/>
      <c r="AU45" s="36"/>
      <c r="AV45" s="36"/>
      <c r="AW45" s="36"/>
      <c r="AX45" s="36"/>
      <c r="AY45" s="36">
        <v>1</v>
      </c>
      <c r="AZ45" s="36"/>
      <c r="BA45" s="36"/>
      <c r="BB45" s="36">
        <v>1</v>
      </c>
      <c r="BC45" s="36">
        <v>1</v>
      </c>
      <c r="BD45" s="36"/>
      <c r="BE45" s="36">
        <v>1</v>
      </c>
      <c r="BF45" s="36">
        <v>1</v>
      </c>
      <c r="BG45" s="36"/>
      <c r="BH45" s="168">
        <v>1</v>
      </c>
      <c r="BI45" s="32">
        <v>1</v>
      </c>
      <c r="BJ45" s="32"/>
      <c r="BK45" s="26" t="s">
        <v>345</v>
      </c>
      <c r="BL45" s="26" t="s">
        <v>343</v>
      </c>
      <c r="BM45" s="4"/>
    </row>
    <row r="46" spans="1:65" ht="11.25" customHeight="1" x14ac:dyDescent="0.25">
      <c r="A46" s="1" t="s">
        <v>122</v>
      </c>
      <c r="B46" s="2">
        <v>2004</v>
      </c>
      <c r="C46" s="4">
        <f t="shared" si="8"/>
        <v>16</v>
      </c>
      <c r="D46" s="165" t="s">
        <v>116</v>
      </c>
      <c r="E46" s="41" t="s">
        <v>117</v>
      </c>
      <c r="F46" s="29" t="str">
        <f t="shared" si="9"/>
        <v>Sr Acero</v>
      </c>
      <c r="G46" s="32"/>
      <c r="H46" s="32"/>
      <c r="I46" s="32"/>
      <c r="J46" s="32">
        <v>1</v>
      </c>
      <c r="K46" s="32">
        <v>1</v>
      </c>
      <c r="L46" s="32"/>
      <c r="M46" s="32"/>
      <c r="N46" s="32"/>
      <c r="O46" s="32"/>
      <c r="P46" s="36">
        <v>1</v>
      </c>
      <c r="Q46" s="36"/>
      <c r="R46" s="36">
        <v>1</v>
      </c>
      <c r="S46" s="36">
        <v>1</v>
      </c>
      <c r="T46" s="36">
        <v>1</v>
      </c>
      <c r="U46" s="36"/>
      <c r="V46" s="36"/>
      <c r="W46" s="36"/>
      <c r="X46" s="36"/>
      <c r="Y46" s="36"/>
      <c r="Z46" s="36"/>
      <c r="AA46" s="36"/>
      <c r="AB46" s="36"/>
      <c r="AC46" s="36">
        <v>1</v>
      </c>
      <c r="AD46" s="36"/>
      <c r="AE46" s="36">
        <v>1</v>
      </c>
      <c r="AF46" s="36"/>
      <c r="AG46" s="36"/>
      <c r="AH46" s="36"/>
      <c r="AI46" s="36"/>
      <c r="AJ46" s="36"/>
      <c r="AK46" s="37"/>
      <c r="AL46" s="201"/>
      <c r="AM46" s="201"/>
      <c r="AN46" s="37"/>
      <c r="AO46" s="201"/>
      <c r="AP46" s="36"/>
      <c r="AQ46" s="36">
        <v>1</v>
      </c>
      <c r="AR46" s="36"/>
      <c r="AS46" s="36">
        <v>1</v>
      </c>
      <c r="AT46" s="36"/>
      <c r="AU46" s="36"/>
      <c r="AV46" s="36">
        <v>1</v>
      </c>
      <c r="AW46" s="36"/>
      <c r="AX46" s="36">
        <v>1</v>
      </c>
      <c r="AY46" s="36"/>
      <c r="AZ46" s="36">
        <v>1</v>
      </c>
      <c r="BA46" s="36"/>
      <c r="BB46" s="36"/>
      <c r="BC46" s="36">
        <v>1</v>
      </c>
      <c r="BD46" s="36"/>
      <c r="BE46" s="36">
        <v>1</v>
      </c>
      <c r="BF46" s="36">
        <v>1</v>
      </c>
      <c r="BG46" s="36"/>
      <c r="BH46" s="168"/>
      <c r="BI46" s="32">
        <v>1</v>
      </c>
      <c r="BJ46" s="32"/>
      <c r="BK46" s="26" t="str">
        <f>+D46</f>
        <v>Ortega de la Torre  ********</v>
      </c>
      <c r="BL46" s="26" t="str">
        <f>+E46</f>
        <v>Daniel</v>
      </c>
      <c r="BM46" s="4">
        <f>+C46</f>
        <v>16</v>
      </c>
    </row>
    <row r="47" spans="1:65" ht="11.25" customHeight="1" x14ac:dyDescent="0.25">
      <c r="A47" s="1" t="s">
        <v>124</v>
      </c>
      <c r="B47" s="2">
        <v>2004</v>
      </c>
      <c r="C47" s="4">
        <f t="shared" si="8"/>
        <v>14</v>
      </c>
      <c r="D47" s="164" t="s">
        <v>119</v>
      </c>
      <c r="E47" s="35" t="s">
        <v>15</v>
      </c>
      <c r="F47" s="29" t="str">
        <f t="shared" si="9"/>
        <v>Caballero del  Carbón</v>
      </c>
      <c r="G47" s="32"/>
      <c r="H47" s="32">
        <v>1</v>
      </c>
      <c r="I47" s="32">
        <v>1</v>
      </c>
      <c r="J47" s="32"/>
      <c r="K47" s="32"/>
      <c r="L47" s="32"/>
      <c r="M47" s="32"/>
      <c r="N47" s="32"/>
      <c r="O47" s="32"/>
      <c r="P47" s="36"/>
      <c r="Q47" s="36">
        <v>1</v>
      </c>
      <c r="R47" s="36"/>
      <c r="S47" s="36">
        <v>1</v>
      </c>
      <c r="T47" s="36"/>
      <c r="U47" s="36">
        <v>1</v>
      </c>
      <c r="V47" s="36"/>
      <c r="W47" s="36"/>
      <c r="X47" s="36"/>
      <c r="Y47" s="36"/>
      <c r="Z47" s="36"/>
      <c r="AA47" s="36"/>
      <c r="AB47" s="36"/>
      <c r="AC47" s="36">
        <v>1</v>
      </c>
      <c r="AD47" s="36"/>
      <c r="AE47" s="36"/>
      <c r="AF47" s="36"/>
      <c r="AG47" s="36"/>
      <c r="AH47" s="36"/>
      <c r="AI47" s="36">
        <v>1</v>
      </c>
      <c r="AJ47" s="36"/>
      <c r="AK47" s="37">
        <v>1</v>
      </c>
      <c r="AL47" s="201"/>
      <c r="AM47" s="201"/>
      <c r="AN47" s="37"/>
      <c r="AO47" s="201"/>
      <c r="AP47" s="36"/>
      <c r="AQ47" s="36"/>
      <c r="AR47" s="36"/>
      <c r="AS47" s="36"/>
      <c r="AT47" s="36"/>
      <c r="AU47" s="36"/>
      <c r="AV47" s="36"/>
      <c r="AW47" s="36"/>
      <c r="AX47" s="36">
        <v>1</v>
      </c>
      <c r="AY47" s="36">
        <v>1</v>
      </c>
      <c r="AZ47" s="36"/>
      <c r="BA47" s="36"/>
      <c r="BB47" s="36"/>
      <c r="BC47" s="36">
        <v>1</v>
      </c>
      <c r="BD47" s="36"/>
      <c r="BE47" s="36">
        <v>1</v>
      </c>
      <c r="BF47" s="36">
        <v>1</v>
      </c>
      <c r="BG47" s="36"/>
      <c r="BH47" s="168">
        <v>1</v>
      </c>
      <c r="BI47" s="32">
        <v>1</v>
      </c>
      <c r="BJ47" s="32"/>
      <c r="BK47" s="26" t="str">
        <f>+D47</f>
        <v>Ortega Ortega  *</v>
      </c>
      <c r="BL47" s="26" t="str">
        <f>+E47</f>
        <v>Francisco</v>
      </c>
      <c r="BM47" s="4">
        <f>+C47</f>
        <v>14</v>
      </c>
    </row>
    <row r="48" spans="1:65" ht="11.25" customHeight="1" x14ac:dyDescent="0.25">
      <c r="A48" s="1" t="s">
        <v>125</v>
      </c>
      <c r="B48" s="2">
        <v>2018</v>
      </c>
      <c r="C48" s="4">
        <f t="shared" si="8"/>
        <v>8</v>
      </c>
      <c r="D48" s="35" t="s">
        <v>121</v>
      </c>
      <c r="E48" s="35" t="s">
        <v>48</v>
      </c>
      <c r="F48" s="28" t="str">
        <f t="shared" si="9"/>
        <v>Globetroter</v>
      </c>
      <c r="G48" s="32"/>
      <c r="H48" s="32"/>
      <c r="I48" s="32"/>
      <c r="J48" s="32"/>
      <c r="K48" s="32">
        <v>1</v>
      </c>
      <c r="L48" s="32"/>
      <c r="M48" s="32">
        <v>1</v>
      </c>
      <c r="N48" s="32"/>
      <c r="O48" s="32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>
        <v>1</v>
      </c>
      <c r="AD48" s="36"/>
      <c r="AE48" s="36">
        <v>1</v>
      </c>
      <c r="AF48" s="36">
        <v>1</v>
      </c>
      <c r="AG48" s="36"/>
      <c r="AH48" s="36"/>
      <c r="AI48" s="36"/>
      <c r="AJ48" s="36"/>
      <c r="AK48" s="37">
        <v>1</v>
      </c>
      <c r="AL48" s="201"/>
      <c r="AM48" s="201"/>
      <c r="AN48" s="37"/>
      <c r="AO48" s="201"/>
      <c r="AP48" s="36"/>
      <c r="AQ48" s="36"/>
      <c r="AR48" s="36"/>
      <c r="AS48" s="36"/>
      <c r="AT48" s="36"/>
      <c r="AU48" s="36"/>
      <c r="AV48" s="36">
        <v>1</v>
      </c>
      <c r="AW48" s="36"/>
      <c r="AX48" s="36"/>
      <c r="AY48" s="36"/>
      <c r="AZ48" s="36"/>
      <c r="BA48" s="36"/>
      <c r="BB48" s="36"/>
      <c r="BC48" s="36"/>
      <c r="BD48" s="36"/>
      <c r="BE48" s="36">
        <v>1</v>
      </c>
      <c r="BF48" s="36"/>
      <c r="BG48" s="36"/>
      <c r="BH48" s="168"/>
      <c r="BI48" s="32"/>
      <c r="BJ48" s="32"/>
      <c r="BK48" s="26" t="s">
        <v>121</v>
      </c>
      <c r="BL48" s="26" t="s">
        <v>330</v>
      </c>
      <c r="BM48" s="4">
        <v>2</v>
      </c>
    </row>
    <row r="49" spans="1:65" ht="11.25" customHeight="1" x14ac:dyDescent="0.25">
      <c r="A49" s="1" t="s">
        <v>128</v>
      </c>
      <c r="B49" s="2">
        <v>2014</v>
      </c>
      <c r="C49" s="4">
        <f t="shared" si="8"/>
        <v>36</v>
      </c>
      <c r="D49" s="35" t="s">
        <v>347</v>
      </c>
      <c r="E49" s="35" t="s">
        <v>123</v>
      </c>
      <c r="F49" s="29" t="str">
        <f t="shared" si="9"/>
        <v>Señor@ del Girociclo</v>
      </c>
      <c r="G49" s="32">
        <v>1</v>
      </c>
      <c r="H49" s="32"/>
      <c r="I49" s="32">
        <v>1</v>
      </c>
      <c r="J49" s="32">
        <v>1</v>
      </c>
      <c r="K49" s="32">
        <v>1</v>
      </c>
      <c r="L49" s="32">
        <v>1</v>
      </c>
      <c r="M49" s="32">
        <v>1</v>
      </c>
      <c r="N49" s="32"/>
      <c r="O49" s="32">
        <v>1</v>
      </c>
      <c r="P49" s="36">
        <v>1</v>
      </c>
      <c r="Q49" s="36">
        <v>1</v>
      </c>
      <c r="R49" s="36">
        <v>1</v>
      </c>
      <c r="S49" s="36">
        <v>1</v>
      </c>
      <c r="T49" s="36">
        <v>1</v>
      </c>
      <c r="U49" s="36"/>
      <c r="V49" s="36"/>
      <c r="W49" s="36"/>
      <c r="X49" s="36"/>
      <c r="Y49" s="36"/>
      <c r="Z49" s="36"/>
      <c r="AA49" s="36"/>
      <c r="AB49" s="36"/>
      <c r="AC49" s="36">
        <v>1</v>
      </c>
      <c r="AD49" s="36"/>
      <c r="AE49" s="36">
        <v>1</v>
      </c>
      <c r="AF49" s="36">
        <v>1</v>
      </c>
      <c r="AG49" s="36">
        <v>1</v>
      </c>
      <c r="AH49" s="36">
        <v>1</v>
      </c>
      <c r="AI49" s="36">
        <v>1</v>
      </c>
      <c r="AJ49" s="36">
        <v>1</v>
      </c>
      <c r="AK49" s="37">
        <v>1</v>
      </c>
      <c r="AL49" s="201">
        <v>1</v>
      </c>
      <c r="AM49" s="201">
        <v>1</v>
      </c>
      <c r="AN49" s="37">
        <v>1</v>
      </c>
      <c r="AO49" s="201">
        <v>1</v>
      </c>
      <c r="AP49" s="36">
        <v>1</v>
      </c>
      <c r="AQ49" s="36">
        <v>1</v>
      </c>
      <c r="AR49" s="36"/>
      <c r="AS49" s="36">
        <v>1</v>
      </c>
      <c r="AT49" s="36">
        <v>1</v>
      </c>
      <c r="AU49" s="36">
        <v>1</v>
      </c>
      <c r="AV49" s="36">
        <v>1</v>
      </c>
      <c r="AW49" s="36">
        <v>1</v>
      </c>
      <c r="AX49" s="36">
        <v>1</v>
      </c>
      <c r="AY49" s="36">
        <v>1</v>
      </c>
      <c r="AZ49" s="36"/>
      <c r="BA49" s="36">
        <v>1</v>
      </c>
      <c r="BB49" s="36"/>
      <c r="BC49" s="36"/>
      <c r="BD49" s="36">
        <v>1</v>
      </c>
      <c r="BE49" s="36"/>
      <c r="BF49" s="36"/>
      <c r="BG49" s="36">
        <v>1</v>
      </c>
      <c r="BH49" s="168"/>
      <c r="BI49" s="32"/>
      <c r="BJ49" s="32"/>
      <c r="BK49" s="26" t="str">
        <f t="shared" ref="BK49:BK64" si="11">+D49</f>
        <v>Panadero Rutete *****</v>
      </c>
      <c r="BL49" s="26" t="str">
        <f t="shared" ref="BL49:BL64" si="12">+E49</f>
        <v>Juani</v>
      </c>
      <c r="BM49" s="4">
        <f t="shared" ref="BM49:BM58" si="13">+C49</f>
        <v>36</v>
      </c>
    </row>
    <row r="50" spans="1:65" ht="11.25" customHeight="1" x14ac:dyDescent="0.25">
      <c r="A50" s="1" t="s">
        <v>130</v>
      </c>
      <c r="B50" s="2">
        <v>2004</v>
      </c>
      <c r="C50" s="4">
        <f t="shared" si="8"/>
        <v>0</v>
      </c>
      <c r="D50" s="229" t="s">
        <v>388</v>
      </c>
      <c r="E50" s="229" t="s">
        <v>33</v>
      </c>
      <c r="F50" s="31" t="str">
        <f t="shared" si="9"/>
        <v/>
      </c>
      <c r="G50" s="32"/>
      <c r="H50" s="32"/>
      <c r="I50" s="32"/>
      <c r="J50" s="32"/>
      <c r="K50" s="32"/>
      <c r="L50" s="32"/>
      <c r="M50" s="32"/>
      <c r="N50" s="32"/>
      <c r="O50" s="32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7"/>
      <c r="AL50" s="201"/>
      <c r="AM50" s="201"/>
      <c r="AN50" s="37"/>
      <c r="AO50" s="201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168"/>
      <c r="BI50" s="32"/>
      <c r="BJ50" s="32"/>
      <c r="BK50" s="26" t="str">
        <f t="shared" si="11"/>
        <v>Pérez La Rosa *</v>
      </c>
      <c r="BL50" s="26" t="str">
        <f t="shared" si="12"/>
        <v>Manuel</v>
      </c>
      <c r="BM50" s="4">
        <f t="shared" si="13"/>
        <v>0</v>
      </c>
    </row>
    <row r="51" spans="1:65" ht="11.25" customHeight="1" x14ac:dyDescent="0.25">
      <c r="A51" s="1" t="s">
        <v>133</v>
      </c>
      <c r="B51" s="224">
        <v>2008</v>
      </c>
      <c r="C51" s="4">
        <f t="shared" si="8"/>
        <v>0</v>
      </c>
      <c r="D51" s="188" t="s">
        <v>126</v>
      </c>
      <c r="E51" s="188" t="s">
        <v>127</v>
      </c>
      <c r="F51" s="29" t="str">
        <f t="shared" si="9"/>
        <v/>
      </c>
      <c r="G51" s="32"/>
      <c r="H51" s="32"/>
      <c r="I51" s="32"/>
      <c r="J51" s="32"/>
      <c r="K51" s="32"/>
      <c r="L51" s="32"/>
      <c r="M51" s="32"/>
      <c r="N51" s="32"/>
      <c r="O51" s="32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7"/>
      <c r="AL51" s="201"/>
      <c r="AM51" s="201"/>
      <c r="AN51" s="37"/>
      <c r="AO51" s="201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168"/>
      <c r="BI51" s="32"/>
      <c r="BJ51" s="32"/>
      <c r="BK51" s="1" t="str">
        <f t="shared" si="11"/>
        <v xml:space="preserve">Pérez Marín </v>
      </c>
      <c r="BL51" s="1" t="str">
        <f t="shared" si="12"/>
        <v>Alberto Jesús</v>
      </c>
      <c r="BM51" s="4">
        <f t="shared" si="13"/>
        <v>0</v>
      </c>
    </row>
    <row r="52" spans="1:65" ht="11.25" customHeight="1" x14ac:dyDescent="0.25">
      <c r="A52" s="1" t="s">
        <v>136</v>
      </c>
      <c r="B52" s="2">
        <v>2007</v>
      </c>
      <c r="C52" s="4">
        <f t="shared" si="8"/>
        <v>10</v>
      </c>
      <c r="D52" s="35" t="s">
        <v>126</v>
      </c>
      <c r="E52" s="35" t="s">
        <v>129</v>
      </c>
      <c r="F52" s="29" t="str">
        <f t="shared" si="9"/>
        <v>Globetroter</v>
      </c>
      <c r="G52" s="32">
        <v>1</v>
      </c>
      <c r="H52" s="32"/>
      <c r="I52" s="32">
        <v>1</v>
      </c>
      <c r="J52" s="32"/>
      <c r="K52" s="32"/>
      <c r="L52" s="32"/>
      <c r="M52" s="32">
        <v>1</v>
      </c>
      <c r="N52" s="32"/>
      <c r="O52" s="32"/>
      <c r="P52" s="36">
        <v>1</v>
      </c>
      <c r="Q52" s="36"/>
      <c r="R52" s="36"/>
      <c r="S52" s="36">
        <v>1</v>
      </c>
      <c r="T52" s="36"/>
      <c r="U52" s="36"/>
      <c r="V52" s="36"/>
      <c r="W52" s="36"/>
      <c r="X52" s="36"/>
      <c r="Y52" s="36"/>
      <c r="Z52" s="36"/>
      <c r="AA52" s="36"/>
      <c r="AB52" s="36"/>
      <c r="AC52" s="36">
        <v>1</v>
      </c>
      <c r="AD52" s="36"/>
      <c r="AE52" s="36">
        <v>1</v>
      </c>
      <c r="AF52" s="36"/>
      <c r="AG52" s="36"/>
      <c r="AH52" s="36"/>
      <c r="AI52" s="36"/>
      <c r="AJ52" s="36"/>
      <c r="AK52" s="37"/>
      <c r="AL52" s="201"/>
      <c r="AM52" s="201"/>
      <c r="AN52" s="37"/>
      <c r="AO52" s="201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>
        <v>1</v>
      </c>
      <c r="BA52" s="36"/>
      <c r="BB52" s="36"/>
      <c r="BC52" s="36">
        <v>1</v>
      </c>
      <c r="BD52" s="36"/>
      <c r="BE52" s="36"/>
      <c r="BF52" s="36">
        <v>1</v>
      </c>
      <c r="BG52" s="36"/>
      <c r="BH52" s="168"/>
      <c r="BI52" s="32"/>
      <c r="BJ52" s="32"/>
      <c r="BK52" s="26" t="str">
        <f t="shared" si="11"/>
        <v xml:space="preserve">Pérez Marín </v>
      </c>
      <c r="BL52" s="26" t="str">
        <f t="shared" si="12"/>
        <v>Carlos</v>
      </c>
      <c r="BM52" s="4">
        <f t="shared" si="13"/>
        <v>10</v>
      </c>
    </row>
    <row r="53" spans="1:65" ht="11.25" customHeight="1" x14ac:dyDescent="0.25">
      <c r="A53" s="1" t="s">
        <v>138</v>
      </c>
      <c r="B53" s="2">
        <v>2004</v>
      </c>
      <c r="C53" s="4">
        <f t="shared" si="8"/>
        <v>19</v>
      </c>
      <c r="D53" s="35" t="s">
        <v>131</v>
      </c>
      <c r="E53" s="35" t="s">
        <v>132</v>
      </c>
      <c r="F53" s="29" t="str">
        <f t="shared" si="9"/>
        <v>Sr Acero</v>
      </c>
      <c r="G53" s="32">
        <v>1</v>
      </c>
      <c r="H53" s="32"/>
      <c r="I53" s="32">
        <v>1</v>
      </c>
      <c r="J53" s="32">
        <v>1</v>
      </c>
      <c r="K53" s="32"/>
      <c r="L53" s="32"/>
      <c r="M53" s="32"/>
      <c r="N53" s="32"/>
      <c r="O53" s="32"/>
      <c r="P53" s="36">
        <v>1</v>
      </c>
      <c r="Q53" s="36"/>
      <c r="R53" s="36">
        <v>1</v>
      </c>
      <c r="S53" s="36">
        <v>1</v>
      </c>
      <c r="T53" s="36"/>
      <c r="U53" s="36"/>
      <c r="V53" s="36"/>
      <c r="W53" s="36"/>
      <c r="X53" s="36"/>
      <c r="Y53" s="36"/>
      <c r="Z53" s="36"/>
      <c r="AA53" s="36"/>
      <c r="AB53" s="36"/>
      <c r="AC53" s="36">
        <v>1</v>
      </c>
      <c r="AD53" s="36"/>
      <c r="AE53" s="36">
        <v>1</v>
      </c>
      <c r="AF53" s="36">
        <v>1</v>
      </c>
      <c r="AG53" s="36">
        <v>1</v>
      </c>
      <c r="AH53" s="36"/>
      <c r="AI53" s="36"/>
      <c r="AJ53" s="36"/>
      <c r="AK53" s="37"/>
      <c r="AL53" s="201">
        <v>1</v>
      </c>
      <c r="AM53" s="201"/>
      <c r="AN53" s="37"/>
      <c r="AO53" s="201"/>
      <c r="AP53" s="36"/>
      <c r="AQ53" s="36"/>
      <c r="AR53" s="36"/>
      <c r="AS53" s="36"/>
      <c r="AT53" s="36">
        <v>1</v>
      </c>
      <c r="AU53" s="36"/>
      <c r="AV53" s="36">
        <v>1</v>
      </c>
      <c r="AW53" s="36"/>
      <c r="AX53" s="36"/>
      <c r="AY53" s="36">
        <v>1</v>
      </c>
      <c r="AZ53" s="36"/>
      <c r="BA53" s="36">
        <v>1</v>
      </c>
      <c r="BB53" s="36">
        <v>1</v>
      </c>
      <c r="BC53" s="36">
        <v>1</v>
      </c>
      <c r="BD53" s="36">
        <v>1</v>
      </c>
      <c r="BE53" s="36"/>
      <c r="BF53" s="36"/>
      <c r="BG53" s="36"/>
      <c r="BH53" s="168">
        <v>1</v>
      </c>
      <c r="BI53" s="32">
        <v>1</v>
      </c>
      <c r="BJ53" s="32"/>
      <c r="BK53" s="26" t="str">
        <f t="shared" si="11"/>
        <v>Porras Heredia</v>
      </c>
      <c r="BL53" s="26" t="str">
        <f t="shared" si="12"/>
        <v>José Miguel</v>
      </c>
      <c r="BM53" s="4">
        <f t="shared" si="13"/>
        <v>19</v>
      </c>
    </row>
    <row r="54" spans="1:65" ht="11.25" customHeight="1" x14ac:dyDescent="0.25">
      <c r="A54" s="1" t="s">
        <v>141</v>
      </c>
      <c r="B54" s="2">
        <v>2015</v>
      </c>
      <c r="C54" s="4">
        <f t="shared" si="8"/>
        <v>2</v>
      </c>
      <c r="D54" s="42" t="s">
        <v>134</v>
      </c>
      <c r="E54" s="42" t="s">
        <v>135</v>
      </c>
      <c r="F54" s="29" t="str">
        <f t="shared" si="9"/>
        <v>Globero</v>
      </c>
      <c r="G54" s="32"/>
      <c r="H54" s="32"/>
      <c r="I54" s="32"/>
      <c r="J54" s="32"/>
      <c r="K54" s="32"/>
      <c r="L54" s="32"/>
      <c r="M54" s="32"/>
      <c r="N54" s="32"/>
      <c r="O54" s="32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>
        <v>1</v>
      </c>
      <c r="AD54" s="36"/>
      <c r="AE54" s="36"/>
      <c r="AF54" s="36">
        <v>1</v>
      </c>
      <c r="AG54" s="36"/>
      <c r="AH54" s="36"/>
      <c r="AI54" s="36"/>
      <c r="AJ54" s="36"/>
      <c r="AK54" s="37"/>
      <c r="AL54" s="201"/>
      <c r="AM54" s="201"/>
      <c r="AN54" s="37"/>
      <c r="AO54" s="201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168"/>
      <c r="BI54" s="32"/>
      <c r="BJ54" s="32"/>
      <c r="BK54" s="26" t="str">
        <f t="shared" si="11"/>
        <v>Quintero Collado</v>
      </c>
      <c r="BL54" s="26" t="str">
        <f t="shared" si="12"/>
        <v xml:space="preserve">Miguel Angel </v>
      </c>
      <c r="BM54" s="4">
        <f t="shared" si="13"/>
        <v>2</v>
      </c>
    </row>
    <row r="55" spans="1:65" ht="11.25" customHeight="1" x14ac:dyDescent="0.25">
      <c r="A55" s="1" t="s">
        <v>144</v>
      </c>
      <c r="B55" s="2">
        <v>2016</v>
      </c>
      <c r="C55" s="4">
        <f t="shared" si="8"/>
        <v>1</v>
      </c>
      <c r="D55" s="42" t="s">
        <v>137</v>
      </c>
      <c r="E55" s="42" t="s">
        <v>51</v>
      </c>
      <c r="F55" s="29" t="str">
        <f t="shared" si="9"/>
        <v>Globero</v>
      </c>
      <c r="G55" s="32"/>
      <c r="H55" s="32"/>
      <c r="I55" s="32"/>
      <c r="J55" s="32"/>
      <c r="K55" s="32"/>
      <c r="L55" s="32"/>
      <c r="M55" s="32"/>
      <c r="N55" s="32"/>
      <c r="O55" s="32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>
        <v>1</v>
      </c>
      <c r="AD55" s="36"/>
      <c r="AE55" s="36"/>
      <c r="AF55" s="36"/>
      <c r="AG55" s="36"/>
      <c r="AH55" s="36"/>
      <c r="AI55" s="36"/>
      <c r="AJ55" s="36"/>
      <c r="AK55" s="37"/>
      <c r="AL55" s="201"/>
      <c r="AM55" s="204"/>
      <c r="AN55" s="37"/>
      <c r="AO55" s="201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168"/>
      <c r="BI55" s="32"/>
      <c r="BJ55" s="32"/>
      <c r="BK55" s="26" t="str">
        <f t="shared" si="11"/>
        <v>Ramirez Funes</v>
      </c>
      <c r="BL55" s="26" t="str">
        <f t="shared" si="12"/>
        <v>Antonio</v>
      </c>
      <c r="BM55" s="4">
        <f t="shared" si="13"/>
        <v>1</v>
      </c>
    </row>
    <row r="56" spans="1:65" ht="11.25" customHeight="1" x14ac:dyDescent="0.25">
      <c r="A56" s="1" t="s">
        <v>146</v>
      </c>
      <c r="B56" s="2">
        <v>2020</v>
      </c>
      <c r="C56" s="4">
        <f t="shared" si="8"/>
        <v>8</v>
      </c>
      <c r="D56" s="42" t="s">
        <v>373</v>
      </c>
      <c r="E56" s="42" t="s">
        <v>374</v>
      </c>
      <c r="F56" s="29" t="str">
        <f t="shared" si="9"/>
        <v>Globetroter</v>
      </c>
      <c r="G56" s="32"/>
      <c r="H56" s="32"/>
      <c r="I56" s="32"/>
      <c r="J56" s="32"/>
      <c r="K56" s="32"/>
      <c r="L56" s="32"/>
      <c r="M56" s="32"/>
      <c r="N56" s="32"/>
      <c r="O56" s="32"/>
      <c r="P56" s="36">
        <v>1</v>
      </c>
      <c r="Q56" s="36">
        <v>1</v>
      </c>
      <c r="R56" s="36"/>
      <c r="S56" s="36">
        <v>1</v>
      </c>
      <c r="T56" s="36"/>
      <c r="U56" s="36"/>
      <c r="V56" s="36"/>
      <c r="W56" s="36"/>
      <c r="X56" s="36"/>
      <c r="Y56" s="36"/>
      <c r="Z56" s="36"/>
      <c r="AA56" s="36"/>
      <c r="AB56" s="36"/>
      <c r="AC56" s="36">
        <v>1</v>
      </c>
      <c r="AD56" s="36"/>
      <c r="AE56" s="36">
        <v>1</v>
      </c>
      <c r="AF56" s="36">
        <v>1</v>
      </c>
      <c r="AG56" s="36">
        <v>1</v>
      </c>
      <c r="AH56" s="36"/>
      <c r="AI56" s="36"/>
      <c r="AJ56" s="36"/>
      <c r="AK56" s="37"/>
      <c r="AL56" s="201"/>
      <c r="AM56" s="204"/>
      <c r="AN56" s="37"/>
      <c r="AO56" s="201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>
        <v>1</v>
      </c>
      <c r="BB56" s="36"/>
      <c r="BC56" s="36"/>
      <c r="BD56" s="36"/>
      <c r="BE56" s="36"/>
      <c r="BF56" s="36"/>
      <c r="BG56" s="36"/>
      <c r="BH56" s="168"/>
      <c r="BI56" s="32"/>
      <c r="BJ56" s="32"/>
      <c r="BK56" s="26" t="str">
        <f t="shared" si="11"/>
        <v>Rey Ortega</v>
      </c>
      <c r="BL56" s="26" t="str">
        <f t="shared" si="12"/>
        <v>Enrique</v>
      </c>
      <c r="BM56" s="4"/>
    </row>
    <row r="57" spans="1:65" ht="11.25" customHeight="1" x14ac:dyDescent="0.25">
      <c r="A57" s="1" t="s">
        <v>147</v>
      </c>
      <c r="B57" s="2">
        <v>2004</v>
      </c>
      <c r="C57" s="4">
        <f t="shared" si="8"/>
        <v>0</v>
      </c>
      <c r="D57" s="188" t="s">
        <v>139</v>
      </c>
      <c r="E57" s="188" t="s">
        <v>140</v>
      </c>
      <c r="F57" s="29" t="str">
        <f t="shared" si="9"/>
        <v/>
      </c>
      <c r="G57" s="32"/>
      <c r="H57" s="32"/>
      <c r="I57" s="32"/>
      <c r="J57" s="32"/>
      <c r="K57" s="32"/>
      <c r="L57" s="32"/>
      <c r="M57" s="32"/>
      <c r="N57" s="32"/>
      <c r="O57" s="32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7"/>
      <c r="AL57" s="201"/>
      <c r="AM57" s="201"/>
      <c r="AN57" s="37"/>
      <c r="AO57" s="201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168"/>
      <c r="BI57" s="32"/>
      <c r="BJ57" s="32"/>
      <c r="BK57" s="26" t="str">
        <f t="shared" si="11"/>
        <v>Rodriguez Fuentes</v>
      </c>
      <c r="BL57" s="26" t="str">
        <f t="shared" si="12"/>
        <v>José E.</v>
      </c>
      <c r="BM57" s="4">
        <f t="shared" si="13"/>
        <v>0</v>
      </c>
    </row>
    <row r="58" spans="1:65" ht="11.25" customHeight="1" x14ac:dyDescent="0.25">
      <c r="A58" s="1" t="s">
        <v>149</v>
      </c>
      <c r="B58" s="2">
        <v>2014</v>
      </c>
      <c r="C58" s="4">
        <f t="shared" si="8"/>
        <v>0</v>
      </c>
      <c r="D58" s="34" t="s">
        <v>142</v>
      </c>
      <c r="E58" s="34" t="s">
        <v>143</v>
      </c>
      <c r="F58" s="29" t="str">
        <f t="shared" si="9"/>
        <v/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7"/>
      <c r="AL58" s="201"/>
      <c r="AM58" s="201"/>
      <c r="AN58" s="37"/>
      <c r="AO58" s="201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168"/>
      <c r="BI58" s="32"/>
      <c r="BJ58" s="32"/>
      <c r="BK58" s="26" t="str">
        <f t="shared" si="11"/>
        <v>Ruiviejo Díaz</v>
      </c>
      <c r="BL58" s="26" t="str">
        <f t="shared" si="12"/>
        <v>Joaquín</v>
      </c>
      <c r="BM58" s="4">
        <f t="shared" si="13"/>
        <v>0</v>
      </c>
    </row>
    <row r="59" spans="1:65" ht="11.25" customHeight="1" x14ac:dyDescent="0.25">
      <c r="A59" s="1" t="s">
        <v>151</v>
      </c>
      <c r="B59" s="2">
        <v>2019</v>
      </c>
      <c r="C59" s="4">
        <v>0</v>
      </c>
      <c r="D59" s="188" t="s">
        <v>334</v>
      </c>
      <c r="E59" s="188" t="s">
        <v>335</v>
      </c>
      <c r="F59" s="29" t="str">
        <f t="shared" si="9"/>
        <v/>
      </c>
      <c r="G59" s="29" t="str">
        <f>IF(C54=0,"",IF(C54&lt;=5,$D$78,IF(C54&lt;=10,$D$79,IF(C54&lt;=15,$D$80,IF(C54&lt;=20,$D$81,IF(C54&lt;=25,$D$82,IF(C54&lt;=30,$D$83,IF(C54&lt;=35,$D$84,$D$85))))))))</f>
        <v>Globero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7"/>
      <c r="AL59" s="201"/>
      <c r="AM59" s="201"/>
      <c r="AN59" s="37"/>
      <c r="AO59" s="201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168"/>
      <c r="BI59" s="32"/>
      <c r="BJ59" s="32"/>
      <c r="BK59" s="26" t="str">
        <f t="shared" si="11"/>
        <v>Vallejo Expósito</v>
      </c>
      <c r="BL59" s="26" t="str">
        <f t="shared" si="12"/>
        <v>Jesus</v>
      </c>
      <c r="BM59" s="4">
        <v>1</v>
      </c>
    </row>
    <row r="60" spans="1:65" ht="11.25" customHeight="1" x14ac:dyDescent="0.25">
      <c r="A60" s="1" t="s">
        <v>154</v>
      </c>
      <c r="B60" s="2">
        <v>2011</v>
      </c>
      <c r="C60" s="4">
        <f>+SUM(G60:BH60)</f>
        <v>1</v>
      </c>
      <c r="D60" s="42" t="s">
        <v>145</v>
      </c>
      <c r="E60" s="42" t="s">
        <v>27</v>
      </c>
      <c r="F60" s="29" t="str">
        <f t="shared" si="9"/>
        <v>Globero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6">
        <v>1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7"/>
      <c r="AL60" s="201"/>
      <c r="AM60" s="201"/>
      <c r="AN60" s="37"/>
      <c r="AO60" s="201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168"/>
      <c r="BI60" s="32"/>
      <c r="BJ60" s="32"/>
      <c r="BK60" s="26" t="str">
        <f t="shared" si="11"/>
        <v>Salido Santiago</v>
      </c>
      <c r="BL60" s="26" t="str">
        <f t="shared" si="12"/>
        <v>Miguel Angel</v>
      </c>
      <c r="BM60" s="4">
        <f>+C60</f>
        <v>1</v>
      </c>
    </row>
    <row r="61" spans="1:65" ht="11.25" customHeight="1" x14ac:dyDescent="0.25">
      <c r="A61" s="1" t="s">
        <v>331</v>
      </c>
      <c r="B61" s="2">
        <v>2020</v>
      </c>
      <c r="C61" s="4">
        <f>+SUM(G61:BH61)</f>
        <v>2</v>
      </c>
      <c r="D61" s="42" t="s">
        <v>412</v>
      </c>
      <c r="E61" s="42" t="s">
        <v>413</v>
      </c>
      <c r="F61" s="29" t="str">
        <f t="shared" si="9"/>
        <v>Globero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7"/>
      <c r="AL61" s="201"/>
      <c r="AM61" s="201"/>
      <c r="AN61" s="37"/>
      <c r="AO61" s="201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>
        <v>1</v>
      </c>
      <c r="BE61" s="36">
        <v>1</v>
      </c>
      <c r="BF61" s="36"/>
      <c r="BG61" s="36"/>
      <c r="BH61" s="168"/>
      <c r="BI61" s="32">
        <v>1</v>
      </c>
      <c r="BJ61" s="32"/>
      <c r="BK61" s="26" t="s">
        <v>412</v>
      </c>
      <c r="BL61" s="26" t="s">
        <v>413</v>
      </c>
      <c r="BM61" s="4"/>
    </row>
    <row r="62" spans="1:65" ht="11.25" customHeight="1" x14ac:dyDescent="0.25">
      <c r="A62" s="1" t="s">
        <v>340</v>
      </c>
      <c r="B62" s="2">
        <v>2004</v>
      </c>
      <c r="C62" s="4">
        <f>+SUM(G62:BH62)</f>
        <v>1</v>
      </c>
      <c r="D62" s="42" t="s">
        <v>148</v>
      </c>
      <c r="E62" s="42" t="s">
        <v>54</v>
      </c>
      <c r="F62" s="29" t="str">
        <f t="shared" si="9"/>
        <v>Globero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>
        <v>1</v>
      </c>
      <c r="AD62" s="36"/>
      <c r="AE62" s="36"/>
      <c r="AF62" s="36"/>
      <c r="AG62" s="36"/>
      <c r="AH62" s="36"/>
      <c r="AI62" s="36"/>
      <c r="AJ62" s="36"/>
      <c r="AK62" s="37"/>
      <c r="AL62" s="201"/>
      <c r="AM62" s="201"/>
      <c r="AN62" s="37"/>
      <c r="AO62" s="201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168"/>
      <c r="BI62" s="32"/>
      <c r="BJ62" s="32"/>
      <c r="BK62" s="26" t="str">
        <f t="shared" si="11"/>
        <v>Vílchez Jiménez  *</v>
      </c>
      <c r="BL62" s="26" t="str">
        <f t="shared" si="12"/>
        <v>Jose A.</v>
      </c>
      <c r="BM62" s="4">
        <f>+C62</f>
        <v>1</v>
      </c>
    </row>
    <row r="63" spans="1:65" ht="11.25" customHeight="1" x14ac:dyDescent="0.25">
      <c r="A63" s="1" t="s">
        <v>341</v>
      </c>
      <c r="B63" s="2">
        <v>2004</v>
      </c>
      <c r="C63" s="4">
        <f>+SUM(G63:BH63)</f>
        <v>4</v>
      </c>
      <c r="D63" s="42" t="s">
        <v>150</v>
      </c>
      <c r="E63" s="42" t="s">
        <v>33</v>
      </c>
      <c r="F63" s="29" t="str">
        <f t="shared" si="9"/>
        <v>Globero</v>
      </c>
      <c r="G63" s="32">
        <v>1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>
        <v>1</v>
      </c>
      <c r="AD63" s="36"/>
      <c r="AE63" s="36"/>
      <c r="AF63" s="36">
        <v>1</v>
      </c>
      <c r="AG63" s="36">
        <v>1</v>
      </c>
      <c r="AH63" s="36"/>
      <c r="AI63" s="36"/>
      <c r="AJ63" s="36"/>
      <c r="AK63" s="37"/>
      <c r="AL63" s="201"/>
      <c r="AM63" s="201"/>
      <c r="AN63" s="37"/>
      <c r="AO63" s="201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168"/>
      <c r="BI63" s="32"/>
      <c r="BJ63" s="32"/>
      <c r="BK63" s="26" t="str">
        <f t="shared" si="11"/>
        <v>Villarejo Urrea</v>
      </c>
      <c r="BL63" s="26" t="str">
        <f t="shared" si="12"/>
        <v>Manuel</v>
      </c>
      <c r="BM63" s="4">
        <f>+C63</f>
        <v>4</v>
      </c>
    </row>
    <row r="64" spans="1:65" ht="11.25" customHeight="1" x14ac:dyDescent="0.25">
      <c r="A64" s="1" t="s">
        <v>375</v>
      </c>
      <c r="B64" s="2">
        <v>2017</v>
      </c>
      <c r="C64" s="4">
        <f>+SUM(G64:BH64)</f>
        <v>0</v>
      </c>
      <c r="D64" s="34" t="s">
        <v>152</v>
      </c>
      <c r="E64" s="34" t="s">
        <v>153</v>
      </c>
      <c r="F64" s="29" t="str">
        <f t="shared" si="9"/>
        <v/>
      </c>
      <c r="J64" s="32"/>
      <c r="K64" s="32"/>
      <c r="L64" s="32"/>
      <c r="M64" s="32"/>
      <c r="N64" s="32"/>
      <c r="O64" s="32"/>
      <c r="P64" s="32"/>
      <c r="Q64" s="32"/>
      <c r="R64" s="32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7"/>
      <c r="AL64" s="201"/>
      <c r="AM64" s="201"/>
      <c r="AN64" s="37"/>
      <c r="AO64" s="201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168"/>
      <c r="BI64" s="32"/>
      <c r="BJ64" s="32"/>
      <c r="BK64" s="26" t="str">
        <f t="shared" si="11"/>
        <v>Villen Funes</v>
      </c>
      <c r="BL64" s="26" t="str">
        <f t="shared" si="12"/>
        <v>Javier</v>
      </c>
      <c r="BM64" s="4">
        <f>+C64</f>
        <v>0</v>
      </c>
    </row>
    <row r="65" spans="1:94" ht="11.25" customHeight="1" x14ac:dyDescent="0.25">
      <c r="B65" s="1"/>
      <c r="C65" s="1"/>
      <c r="D65" s="1"/>
      <c r="E65" s="1"/>
      <c r="F65" s="1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7"/>
      <c r="AL65" s="201"/>
      <c r="AM65" s="201"/>
      <c r="AN65" s="37"/>
      <c r="AO65" s="201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168"/>
      <c r="BI65" s="32"/>
      <c r="BJ65" s="32"/>
      <c r="BK65" s="26"/>
      <c r="BL65" s="26"/>
      <c r="BM65" s="4"/>
    </row>
    <row r="67" spans="1:94" ht="11.25" customHeight="1" x14ac:dyDescent="0.25">
      <c r="A67" s="189"/>
      <c r="C67" s="4"/>
      <c r="D67" s="35"/>
      <c r="E67" s="35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7"/>
      <c r="AL67" s="201"/>
      <c r="AM67" s="201"/>
      <c r="AN67" s="37"/>
      <c r="AO67" s="201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168"/>
      <c r="BI67" s="32"/>
      <c r="BJ67" s="32"/>
      <c r="BK67" s="177"/>
      <c r="BL67" s="177"/>
      <c r="BM67" s="4"/>
    </row>
    <row r="68" spans="1:94" ht="13.15" customHeight="1" x14ac:dyDescent="0.25">
      <c r="A68" s="189"/>
      <c r="D68" s="43" t="s">
        <v>156</v>
      </c>
      <c r="E68" s="43"/>
      <c r="F68" s="228" t="s">
        <v>157</v>
      </c>
      <c r="G68" s="45">
        <f t="shared" ref="G68:AL68" si="14">SUM(G5:G67)</f>
        <v>10</v>
      </c>
      <c r="H68" s="45">
        <f t="shared" si="14"/>
        <v>6</v>
      </c>
      <c r="I68" s="45">
        <f t="shared" si="14"/>
        <v>10</v>
      </c>
      <c r="J68" s="45">
        <f t="shared" si="14"/>
        <v>9</v>
      </c>
      <c r="K68" s="45">
        <f t="shared" si="14"/>
        <v>9</v>
      </c>
      <c r="L68" s="45">
        <f t="shared" si="14"/>
        <v>8</v>
      </c>
      <c r="M68" s="45">
        <f t="shared" si="14"/>
        <v>10</v>
      </c>
      <c r="N68" s="45">
        <f t="shared" si="14"/>
        <v>1</v>
      </c>
      <c r="O68" s="45">
        <f t="shared" si="14"/>
        <v>6</v>
      </c>
      <c r="P68" s="179">
        <f t="shared" si="14"/>
        <v>12</v>
      </c>
      <c r="Q68" s="179">
        <f t="shared" si="14"/>
        <v>10</v>
      </c>
      <c r="R68" s="179">
        <f t="shared" si="14"/>
        <v>12</v>
      </c>
      <c r="S68" s="179">
        <f t="shared" si="14"/>
        <v>24</v>
      </c>
      <c r="T68" s="45">
        <f t="shared" si="14"/>
        <v>9</v>
      </c>
      <c r="U68" s="45">
        <f t="shared" si="14"/>
        <v>2</v>
      </c>
      <c r="V68" s="45">
        <f t="shared" si="14"/>
        <v>0</v>
      </c>
      <c r="W68" s="45">
        <f t="shared" si="14"/>
        <v>0</v>
      </c>
      <c r="X68" s="45">
        <f t="shared" si="14"/>
        <v>0</v>
      </c>
      <c r="Y68" s="45">
        <f t="shared" si="14"/>
        <v>0</v>
      </c>
      <c r="Z68" s="45">
        <f t="shared" si="14"/>
        <v>0</v>
      </c>
      <c r="AA68" s="45">
        <f t="shared" si="14"/>
        <v>0</v>
      </c>
      <c r="AB68" s="45">
        <f t="shared" si="14"/>
        <v>0</v>
      </c>
      <c r="AC68" s="45">
        <f t="shared" si="14"/>
        <v>32</v>
      </c>
      <c r="AD68" s="45">
        <f t="shared" si="14"/>
        <v>0</v>
      </c>
      <c r="AE68" s="45">
        <f t="shared" si="14"/>
        <v>19</v>
      </c>
      <c r="AF68" s="45">
        <f t="shared" si="14"/>
        <v>24</v>
      </c>
      <c r="AG68" s="45">
        <f t="shared" si="14"/>
        <v>23</v>
      </c>
      <c r="AH68" s="45">
        <f t="shared" si="14"/>
        <v>10</v>
      </c>
      <c r="AI68" s="45">
        <f t="shared" si="14"/>
        <v>8</v>
      </c>
      <c r="AJ68" s="45">
        <f t="shared" si="14"/>
        <v>4</v>
      </c>
      <c r="AK68" s="45">
        <f t="shared" si="14"/>
        <v>10</v>
      </c>
      <c r="AL68" s="205">
        <f t="shared" si="14"/>
        <v>8</v>
      </c>
      <c r="AM68" s="205">
        <f t="shared" ref="AM68:BJ68" si="15">SUM(AM5:AM67)</f>
        <v>5</v>
      </c>
      <c r="AN68" s="179">
        <f t="shared" si="15"/>
        <v>4</v>
      </c>
      <c r="AO68" s="205">
        <f t="shared" si="15"/>
        <v>5</v>
      </c>
      <c r="AP68" s="45">
        <f t="shared" si="15"/>
        <v>7</v>
      </c>
      <c r="AQ68" s="45">
        <f t="shared" si="15"/>
        <v>6</v>
      </c>
      <c r="AR68" s="45">
        <f t="shared" si="15"/>
        <v>4</v>
      </c>
      <c r="AS68" s="45">
        <f t="shared" si="15"/>
        <v>8</v>
      </c>
      <c r="AT68" s="45">
        <f t="shared" si="15"/>
        <v>11</v>
      </c>
      <c r="AU68" s="45">
        <f t="shared" si="15"/>
        <v>10</v>
      </c>
      <c r="AV68" s="45">
        <f t="shared" si="15"/>
        <v>10</v>
      </c>
      <c r="AW68" s="45">
        <f t="shared" si="15"/>
        <v>7</v>
      </c>
      <c r="AX68" s="45">
        <f t="shared" si="15"/>
        <v>11</v>
      </c>
      <c r="AY68" s="45">
        <f t="shared" si="15"/>
        <v>12</v>
      </c>
      <c r="AZ68" s="45">
        <f t="shared" si="15"/>
        <v>10</v>
      </c>
      <c r="BA68" s="45">
        <f t="shared" si="15"/>
        <v>12</v>
      </c>
      <c r="BB68" s="45">
        <f t="shared" si="15"/>
        <v>8</v>
      </c>
      <c r="BC68" s="45">
        <f t="shared" si="15"/>
        <v>13</v>
      </c>
      <c r="BD68" s="45">
        <f t="shared" si="15"/>
        <v>11</v>
      </c>
      <c r="BE68" s="45">
        <f t="shared" si="15"/>
        <v>12</v>
      </c>
      <c r="BF68" s="45">
        <f t="shared" si="15"/>
        <v>11</v>
      </c>
      <c r="BG68" s="45">
        <f t="shared" si="15"/>
        <v>6</v>
      </c>
      <c r="BH68" s="45">
        <f t="shared" si="15"/>
        <v>5</v>
      </c>
      <c r="BI68" s="45">
        <f t="shared" si="15"/>
        <v>8</v>
      </c>
      <c r="BJ68" s="45">
        <f t="shared" si="15"/>
        <v>0</v>
      </c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</row>
    <row r="69" spans="1:94" ht="13.15" customHeight="1" x14ac:dyDescent="0.25">
      <c r="B69" s="1"/>
      <c r="D69" s="43"/>
      <c r="E69" s="43"/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179"/>
      <c r="Q69" s="179"/>
      <c r="R69" s="179"/>
      <c r="S69" s="179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205"/>
      <c r="AM69" s="205"/>
      <c r="AN69" s="179"/>
      <c r="AO69" s="20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</row>
    <row r="70" spans="1:94" s="46" customFormat="1" ht="12.75" customHeight="1" x14ac:dyDescent="0.25">
      <c r="A70" s="1"/>
      <c r="B70" s="2"/>
      <c r="C70" s="47"/>
      <c r="D70" s="48"/>
      <c r="E70" s="48"/>
      <c r="F70" s="49" t="s">
        <v>158</v>
      </c>
      <c r="G70" s="50"/>
      <c r="H70" s="50"/>
      <c r="I70" s="50"/>
      <c r="J70" s="51">
        <f>AVERAGE(G68:K68)</f>
        <v>8.8000000000000007</v>
      </c>
      <c r="K70" s="52"/>
      <c r="L70" s="53"/>
      <c r="M70" s="53">
        <f>AVERAGE(L68:O68)</f>
        <v>6.25</v>
      </c>
      <c r="N70" s="53"/>
      <c r="O70" s="53"/>
      <c r="P70" s="180"/>
      <c r="Q70" s="180"/>
      <c r="R70" s="180"/>
      <c r="S70" s="180">
        <f>AVERAGE(P68:S68)</f>
        <v>14.5</v>
      </c>
      <c r="T70" s="54"/>
      <c r="U70" s="54"/>
      <c r="V70" s="54">
        <f>AVERAGE(T68:X68)</f>
        <v>2.2000000000000002</v>
      </c>
      <c r="W70" s="54"/>
      <c r="X70" s="54"/>
      <c r="Y70" s="55"/>
      <c r="Z70" s="55"/>
      <c r="AA70" s="56">
        <f>AVERAGE(Y68:AB68)</f>
        <v>0</v>
      </c>
      <c r="AB70" s="56"/>
      <c r="AC70" s="57"/>
      <c r="AD70" s="57"/>
      <c r="AE70" s="57">
        <f>AVERAGE(AC68:AF68)</f>
        <v>18.75</v>
      </c>
      <c r="AF70" s="57"/>
      <c r="AG70" s="57"/>
      <c r="AH70" s="58"/>
      <c r="AI70" s="58"/>
      <c r="AJ70" s="58">
        <f>AVERAGE(AH68:AK68)</f>
        <v>8</v>
      </c>
      <c r="AK70" s="58"/>
      <c r="AL70" s="206"/>
      <c r="AM70" s="206"/>
      <c r="AN70" s="197">
        <f>AVERAGE(AL68:AO68)</f>
        <v>5.5</v>
      </c>
      <c r="AO70" s="206"/>
      <c r="AP70" s="60"/>
      <c r="AQ70" s="60">
        <f>AVERAGE(AP68:AT68)</f>
        <v>7.2</v>
      </c>
      <c r="AR70" s="60"/>
      <c r="AS70" s="60"/>
      <c r="AT70" s="60"/>
      <c r="AU70" s="55"/>
      <c r="AV70" s="55"/>
      <c r="AW70" s="55"/>
      <c r="AX70" s="55"/>
      <c r="AY70" s="59"/>
      <c r="AZ70" s="59"/>
      <c r="BA70" s="59"/>
      <c r="BB70" s="59">
        <f>AVERAGE(AY68:BB68)</f>
        <v>10.5</v>
      </c>
      <c r="BC70" s="170"/>
      <c r="BD70" s="170"/>
      <c r="BE70" s="170"/>
      <c r="BF70" s="170"/>
      <c r="BG70" s="169">
        <f>AVERAGE(BC68:BH68)</f>
        <v>9.6666666666666661</v>
      </c>
      <c r="BH70" s="171"/>
      <c r="BI70" s="175">
        <f>AVERAGE(BI68:BI68)</f>
        <v>8</v>
      </c>
      <c r="BJ70" s="175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</row>
    <row r="71" spans="1:94" s="61" customFormat="1" ht="12.75" customHeight="1" x14ac:dyDescent="0.25">
      <c r="A71" s="1"/>
      <c r="B71" s="2"/>
      <c r="C71" s="3"/>
      <c r="D71" s="4" t="s">
        <v>159</v>
      </c>
      <c r="E71" s="4">
        <f>+E73-E72</f>
        <v>46</v>
      </c>
      <c r="F71" s="5"/>
      <c r="G71" s="62"/>
      <c r="H71" s="62"/>
      <c r="I71" s="62"/>
      <c r="J71" s="63">
        <f>J70/$E$73</f>
        <v>0.14426229508196722</v>
      </c>
      <c r="K71" s="52"/>
      <c r="L71" s="53"/>
      <c r="M71" s="64">
        <f>M70/$E$73</f>
        <v>0.10245901639344263</v>
      </c>
      <c r="N71" s="53"/>
      <c r="O71" s="53"/>
      <c r="P71" s="181"/>
      <c r="Q71" s="181"/>
      <c r="R71" s="181"/>
      <c r="S71" s="182">
        <f>S70/$E$73</f>
        <v>0.23770491803278687</v>
      </c>
      <c r="T71" s="65"/>
      <c r="U71" s="65"/>
      <c r="V71" s="66">
        <f>V70/$E$73</f>
        <v>3.6065573770491806E-2</v>
      </c>
      <c r="W71" s="66"/>
      <c r="X71" s="66"/>
      <c r="Y71" s="67"/>
      <c r="Z71" s="67"/>
      <c r="AA71" s="68">
        <f>AA70/$E$73</f>
        <v>0</v>
      </c>
      <c r="AB71" s="68"/>
      <c r="AC71" s="69"/>
      <c r="AD71" s="69"/>
      <c r="AE71" s="70">
        <f>AE70/$E$73</f>
        <v>0.30737704918032788</v>
      </c>
      <c r="AF71" s="70"/>
      <c r="AG71" s="57"/>
      <c r="AH71" s="71"/>
      <c r="AI71" s="71"/>
      <c r="AJ71" s="72">
        <f>AJ70/$E$73</f>
        <v>0.13114754098360656</v>
      </c>
      <c r="AK71" s="71"/>
      <c r="AL71" s="207"/>
      <c r="AM71" s="206"/>
      <c r="AN71" s="198">
        <f>AN70/$E$73</f>
        <v>9.0163934426229511E-2</v>
      </c>
      <c r="AO71" s="207"/>
      <c r="AP71" s="75"/>
      <c r="AQ71" s="76">
        <f>AQ70/$E$73</f>
        <v>0.11803278688524591</v>
      </c>
      <c r="AR71" s="76"/>
      <c r="AS71" s="60"/>
      <c r="AT71" s="60"/>
      <c r="AU71" s="67"/>
      <c r="AV71" s="67"/>
      <c r="AW71" s="77"/>
      <c r="AX71" s="55"/>
      <c r="AY71" s="73"/>
      <c r="AZ71" s="73"/>
      <c r="BA71" s="73"/>
      <c r="BB71" s="74">
        <f>BB70/$E$73</f>
        <v>0.1721311475409836</v>
      </c>
      <c r="BC71" s="172"/>
      <c r="BD71" s="172"/>
      <c r="BE71" s="172"/>
      <c r="BF71" s="172"/>
      <c r="BG71" s="173">
        <f>BG70/$E$73</f>
        <v>0.15846994535519124</v>
      </c>
      <c r="BH71" s="174"/>
      <c r="BI71" s="166"/>
      <c r="BJ71" s="166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ht="14.65" customHeight="1" x14ac:dyDescent="0.25">
      <c r="C72" s="1"/>
      <c r="D72" s="9" t="s">
        <v>160</v>
      </c>
      <c r="E72" s="78">
        <f>$F$77</f>
        <v>15</v>
      </c>
      <c r="F72" s="10" t="s">
        <v>161</v>
      </c>
      <c r="G72" s="13"/>
      <c r="H72" s="13"/>
      <c r="I72" s="13"/>
      <c r="J72" s="13"/>
      <c r="K72" s="1"/>
      <c r="L72" s="1"/>
      <c r="M72" s="79"/>
      <c r="P72" s="183"/>
      <c r="Q72" s="183"/>
      <c r="R72" s="183"/>
      <c r="S72" s="183"/>
      <c r="T72" s="13"/>
      <c r="U72" s="13"/>
      <c r="V72" s="13"/>
      <c r="W72" s="13"/>
      <c r="X72" s="13"/>
      <c r="Y72" s="13"/>
      <c r="AA72" s="12"/>
      <c r="AB72" s="12"/>
      <c r="AC72" s="13"/>
      <c r="AP72" s="1">
        <v>1</v>
      </c>
    </row>
    <row r="73" spans="1:94" ht="14.65" customHeight="1" x14ac:dyDescent="0.25">
      <c r="C73" s="1"/>
      <c r="D73" s="43" t="s">
        <v>162</v>
      </c>
      <c r="E73" s="80">
        <f>$F$87</f>
        <v>61</v>
      </c>
      <c r="F73" s="5" t="s">
        <v>163</v>
      </c>
      <c r="G73" s="46">
        <f t="shared" ref="G73:AO73" si="16">+G68+G72</f>
        <v>10</v>
      </c>
      <c r="H73" s="46"/>
      <c r="I73" s="46"/>
      <c r="J73" s="46">
        <f t="shared" si="16"/>
        <v>9</v>
      </c>
      <c r="K73" s="1">
        <f t="shared" si="16"/>
        <v>9</v>
      </c>
      <c r="L73" s="79">
        <f t="shared" si="16"/>
        <v>8</v>
      </c>
      <c r="M73" s="79">
        <f>+M68+M72</f>
        <v>10</v>
      </c>
      <c r="N73" s="1">
        <f t="shared" si="16"/>
        <v>1</v>
      </c>
      <c r="O73" s="1">
        <f t="shared" si="16"/>
        <v>6</v>
      </c>
      <c r="P73" s="184">
        <f t="shared" si="16"/>
        <v>12</v>
      </c>
      <c r="Q73" s="184">
        <f>+Q68+Q72</f>
        <v>10</v>
      </c>
      <c r="R73" s="184">
        <f t="shared" si="16"/>
        <v>12</v>
      </c>
      <c r="S73" s="184">
        <f t="shared" si="16"/>
        <v>24</v>
      </c>
      <c r="T73" s="46">
        <f t="shared" si="16"/>
        <v>9</v>
      </c>
      <c r="U73" s="46">
        <f t="shared" si="16"/>
        <v>2</v>
      </c>
      <c r="V73" s="46">
        <f t="shared" si="16"/>
        <v>0</v>
      </c>
      <c r="W73" s="46">
        <v>0</v>
      </c>
      <c r="X73" s="46">
        <v>0</v>
      </c>
      <c r="Y73" s="46">
        <f t="shared" si="16"/>
        <v>0</v>
      </c>
      <c r="Z73" s="46">
        <f t="shared" si="16"/>
        <v>0</v>
      </c>
      <c r="AA73" s="81">
        <f t="shared" si="16"/>
        <v>0</v>
      </c>
      <c r="AB73" s="81">
        <f t="shared" si="16"/>
        <v>0</v>
      </c>
      <c r="AC73" s="46">
        <f t="shared" si="16"/>
        <v>32</v>
      </c>
      <c r="AD73" s="46">
        <f t="shared" si="16"/>
        <v>0</v>
      </c>
      <c r="AE73" s="46">
        <f t="shared" si="16"/>
        <v>19</v>
      </c>
      <c r="AF73" s="46"/>
      <c r="AG73" s="46">
        <f>+AF68+AG72</f>
        <v>24</v>
      </c>
      <c r="AH73" s="46">
        <f t="shared" si="16"/>
        <v>10</v>
      </c>
      <c r="AI73" s="46"/>
      <c r="AJ73" s="46">
        <f t="shared" si="16"/>
        <v>4</v>
      </c>
      <c r="AK73" s="46">
        <f t="shared" si="16"/>
        <v>10</v>
      </c>
      <c r="AL73" s="208">
        <f t="shared" si="16"/>
        <v>8</v>
      </c>
      <c r="AM73" s="208">
        <f t="shared" si="16"/>
        <v>5</v>
      </c>
      <c r="AN73" s="184">
        <f t="shared" si="16"/>
        <v>4</v>
      </c>
      <c r="AO73" s="208">
        <f t="shared" si="16"/>
        <v>5</v>
      </c>
      <c r="AP73" s="46">
        <f t="shared" ref="AP73:BI73" si="17">+AP68+AP72</f>
        <v>8</v>
      </c>
      <c r="AQ73" s="46">
        <f t="shared" si="17"/>
        <v>6</v>
      </c>
      <c r="AR73" s="46"/>
      <c r="AS73" s="46">
        <f t="shared" si="17"/>
        <v>8</v>
      </c>
      <c r="AT73" s="46">
        <f t="shared" si="17"/>
        <v>11</v>
      </c>
      <c r="AU73" s="46">
        <f t="shared" si="17"/>
        <v>10</v>
      </c>
      <c r="AV73" s="46">
        <f t="shared" si="17"/>
        <v>10</v>
      </c>
      <c r="AW73" s="46">
        <f>+AW68+AW72</f>
        <v>7</v>
      </c>
      <c r="AX73" s="46">
        <f t="shared" si="17"/>
        <v>11</v>
      </c>
      <c r="AY73" s="46">
        <f t="shared" si="17"/>
        <v>12</v>
      </c>
      <c r="AZ73" s="46">
        <f t="shared" si="17"/>
        <v>10</v>
      </c>
      <c r="BA73" s="46">
        <f t="shared" si="17"/>
        <v>12</v>
      </c>
      <c r="BB73" s="46">
        <f t="shared" si="17"/>
        <v>8</v>
      </c>
      <c r="BC73" s="46">
        <f t="shared" si="17"/>
        <v>13</v>
      </c>
      <c r="BD73" s="46"/>
      <c r="BE73" s="46"/>
      <c r="BF73" s="46">
        <f>+BD68+BF72</f>
        <v>11</v>
      </c>
      <c r="BG73" s="46">
        <f>+BG68+BG72</f>
        <v>6</v>
      </c>
      <c r="BH73" s="46">
        <f t="shared" si="17"/>
        <v>5</v>
      </c>
      <c r="BI73" s="46">
        <f t="shared" si="17"/>
        <v>8</v>
      </c>
      <c r="BJ73" s="46"/>
    </row>
    <row r="74" spans="1:94" ht="12.75" customHeight="1" x14ac:dyDescent="0.25">
      <c r="C74" s="1"/>
      <c r="F74" s="1"/>
      <c r="G74"/>
      <c r="H74"/>
      <c r="I74"/>
      <c r="J74"/>
      <c r="P74" s="190"/>
      <c r="Q74"/>
      <c r="R74"/>
      <c r="Z74" s="6"/>
      <c r="AB74" s="1"/>
    </row>
    <row r="75" spans="1:94" ht="14.65" customHeight="1" thickBot="1" x14ac:dyDescent="0.3">
      <c r="C75" s="1"/>
      <c r="D75" s="82" t="s">
        <v>164</v>
      </c>
      <c r="E75" s="83"/>
      <c r="F75" s="84" t="s">
        <v>165</v>
      </c>
      <c r="G75"/>
      <c r="H75"/>
      <c r="I75"/>
      <c r="J75"/>
      <c r="P75" s="190"/>
      <c r="Q75"/>
      <c r="R75"/>
    </row>
    <row r="76" spans="1:94" ht="14.65" customHeight="1" x14ac:dyDescent="0.25">
      <c r="C76" s="1"/>
      <c r="D76" s="82" t="s">
        <v>166</v>
      </c>
      <c r="E76" s="85">
        <v>19</v>
      </c>
      <c r="F76" s="84"/>
      <c r="K76" t="s">
        <v>167</v>
      </c>
      <c r="P76" s="86"/>
      <c r="Q76" s="86"/>
      <c r="R76" s="86"/>
      <c r="S76" s="87">
        <f>MAX(G68:BI68)</f>
        <v>32</v>
      </c>
    </row>
    <row r="77" spans="1:94" ht="14.65" customHeight="1" thickBot="1" x14ac:dyDescent="0.3">
      <c r="C77" s="1"/>
      <c r="D77" s="83" t="s">
        <v>168</v>
      </c>
      <c r="E77" s="83" t="s">
        <v>169</v>
      </c>
      <c r="F77" s="88">
        <f>COUNTIF($F$5:$F$65,"")</f>
        <v>15</v>
      </c>
      <c r="K77" t="s">
        <v>170</v>
      </c>
      <c r="P77" s="89"/>
      <c r="Q77" s="89"/>
      <c r="R77" s="89"/>
      <c r="S77" s="90">
        <f>MIN(G68:Y70)</f>
        <v>0</v>
      </c>
    </row>
    <row r="78" spans="1:94" ht="14.65" customHeight="1" x14ac:dyDescent="0.25">
      <c r="C78" s="1"/>
      <c r="D78" s="83" t="s">
        <v>171</v>
      </c>
      <c r="E78" s="83" t="s">
        <v>172</v>
      </c>
      <c r="F78" s="88">
        <f t="shared" ref="F78:F83" si="18">COUNTIF($F$5:$F$65,D78)</f>
        <v>18</v>
      </c>
    </row>
    <row r="79" spans="1:94" ht="14.65" customHeight="1" x14ac:dyDescent="0.25">
      <c r="C79" s="1"/>
      <c r="D79" s="91" t="s">
        <v>173</v>
      </c>
      <c r="E79" s="91" t="s">
        <v>174</v>
      </c>
      <c r="F79" s="92">
        <f t="shared" si="18"/>
        <v>13</v>
      </c>
      <c r="S79" s="93"/>
      <c r="T79" s="93"/>
      <c r="U79" s="93"/>
      <c r="V79" s="93"/>
      <c r="W79" s="93"/>
      <c r="X79" s="93"/>
      <c r="Y79" s="93"/>
      <c r="Z79" s="93"/>
      <c r="AA79" s="94"/>
      <c r="AB79" s="94"/>
      <c r="AC79" s="95"/>
    </row>
    <row r="80" spans="1:94" ht="14.65" customHeight="1" x14ac:dyDescent="0.25">
      <c r="C80" s="1"/>
      <c r="D80" s="96" t="s">
        <v>175</v>
      </c>
      <c r="E80" s="96" t="s">
        <v>176</v>
      </c>
      <c r="F80" s="97">
        <f t="shared" si="18"/>
        <v>5</v>
      </c>
      <c r="S80" s="93"/>
      <c r="T80" s="93"/>
      <c r="U80" s="93"/>
      <c r="V80" s="93"/>
      <c r="W80" s="93"/>
      <c r="X80" s="93"/>
      <c r="Y80" s="98" t="s">
        <v>177</v>
      </c>
      <c r="Z80" s="98"/>
      <c r="AA80" s="99"/>
      <c r="AB80" s="99"/>
      <c r="AC80" s="95"/>
    </row>
    <row r="81" spans="3:38" ht="14.65" customHeight="1" x14ac:dyDescent="0.25">
      <c r="C81" s="1"/>
      <c r="D81" s="101" t="s">
        <v>178</v>
      </c>
      <c r="E81" s="101" t="s">
        <v>179</v>
      </c>
      <c r="F81" s="102">
        <f t="shared" si="18"/>
        <v>3</v>
      </c>
      <c r="S81" s="100" t="s">
        <v>180</v>
      </c>
      <c r="T81" s="103"/>
      <c r="U81" s="103"/>
      <c r="V81" s="103"/>
      <c r="W81" s="103"/>
      <c r="X81" s="103"/>
      <c r="Y81" s="100">
        <v>8</v>
      </c>
      <c r="Z81" s="104"/>
      <c r="AA81" s="105" t="s">
        <v>181</v>
      </c>
      <c r="AB81" s="105"/>
      <c r="AC81" s="106"/>
      <c r="AD81"/>
      <c r="AG81" s="107"/>
      <c r="AH81" s="107"/>
      <c r="AI81" s="107"/>
      <c r="AJ81" s="107"/>
      <c r="AK81" s="107"/>
      <c r="AL81" s="209"/>
    </row>
    <row r="82" spans="3:38" ht="14.65" customHeight="1" x14ac:dyDescent="0.25">
      <c r="C82" s="1"/>
      <c r="D82" s="108" t="s">
        <v>182</v>
      </c>
      <c r="E82" s="108" t="s">
        <v>183</v>
      </c>
      <c r="F82" s="109">
        <f t="shared" si="18"/>
        <v>3</v>
      </c>
      <c r="S82" s="98" t="s">
        <v>184</v>
      </c>
      <c r="T82" s="98"/>
      <c r="U82" s="98"/>
      <c r="V82" s="98"/>
      <c r="W82" s="98"/>
      <c r="X82" s="98"/>
      <c r="Y82" s="93">
        <v>6</v>
      </c>
      <c r="Z82" s="93"/>
      <c r="AA82" s="262" t="s">
        <v>185</v>
      </c>
      <c r="AB82" s="262"/>
      <c r="AC82" s="262"/>
    </row>
    <row r="83" spans="3:38" ht="14.65" customHeight="1" x14ac:dyDescent="0.25">
      <c r="C83" s="1"/>
      <c r="D83" s="110" t="s">
        <v>186</v>
      </c>
      <c r="E83" s="110" t="s">
        <v>187</v>
      </c>
      <c r="F83" s="111">
        <f t="shared" si="18"/>
        <v>1</v>
      </c>
      <c r="S83" s="98" t="s">
        <v>188</v>
      </c>
      <c r="T83" s="98"/>
      <c r="U83" s="98"/>
      <c r="V83" s="98"/>
      <c r="W83" s="98"/>
      <c r="X83" s="98"/>
      <c r="Y83" s="93">
        <v>5</v>
      </c>
      <c r="Z83" s="93"/>
      <c r="AA83" s="262" t="s">
        <v>189</v>
      </c>
      <c r="AB83" s="262"/>
      <c r="AC83" s="106"/>
    </row>
    <row r="84" spans="3:38" ht="14.65" customHeight="1" x14ac:dyDescent="0.25">
      <c r="C84" s="1"/>
      <c r="D84" s="112" t="s">
        <v>190</v>
      </c>
      <c r="E84" s="112" t="s">
        <v>191</v>
      </c>
      <c r="F84" s="113">
        <f>COUNTIF($F$5:$F$63,D84)</f>
        <v>2</v>
      </c>
      <c r="S84" s="98" t="s">
        <v>192</v>
      </c>
      <c r="T84" s="98"/>
      <c r="U84" s="98"/>
      <c r="V84" s="98"/>
      <c r="W84" s="98"/>
      <c r="X84" s="98"/>
      <c r="Y84" s="93">
        <v>4</v>
      </c>
      <c r="Z84" s="93"/>
      <c r="AA84" s="106" t="s">
        <v>333</v>
      </c>
      <c r="AB84" s="106"/>
      <c r="AC84" s="106"/>
      <c r="AE84" s="4">
        <v>2019</v>
      </c>
    </row>
    <row r="85" spans="3:38" ht="14.65" customHeight="1" x14ac:dyDescent="0.25">
      <c r="C85" s="1"/>
      <c r="D85" s="114" t="s">
        <v>193</v>
      </c>
      <c r="E85" s="115" t="s">
        <v>194</v>
      </c>
      <c r="F85" s="116">
        <f>COUNTIF($F$5:$F$65,D85)</f>
        <v>1</v>
      </c>
      <c r="J85" s="1" t="s">
        <v>156</v>
      </c>
      <c r="S85" s="98" t="s">
        <v>195</v>
      </c>
      <c r="T85" s="98"/>
      <c r="U85" s="98"/>
      <c r="V85" s="98"/>
      <c r="W85" s="98"/>
      <c r="X85" s="98"/>
      <c r="Y85" s="93">
        <v>2</v>
      </c>
      <c r="Z85" s="93"/>
      <c r="AA85" s="262" t="s">
        <v>196</v>
      </c>
      <c r="AB85" s="262"/>
      <c r="AC85" s="262"/>
      <c r="AD85"/>
      <c r="AE85"/>
      <c r="AF85"/>
    </row>
    <row r="86" spans="3:38" ht="14.65" customHeight="1" x14ac:dyDescent="0.25">
      <c r="C86" s="1"/>
      <c r="D86" s="117" t="s">
        <v>197</v>
      </c>
      <c r="E86" s="118" t="s">
        <v>198</v>
      </c>
      <c r="F86" s="116">
        <f>COUNTIF($F$5:$F$65,D86)</f>
        <v>0</v>
      </c>
      <c r="S86" s="98" t="s">
        <v>199</v>
      </c>
      <c r="T86" s="98"/>
      <c r="U86" s="98"/>
      <c r="V86" s="98"/>
      <c r="W86" s="98"/>
      <c r="X86" s="98"/>
      <c r="Y86" s="93">
        <v>2</v>
      </c>
      <c r="Z86" s="93"/>
      <c r="AA86" s="262" t="s">
        <v>200</v>
      </c>
      <c r="AB86" s="262"/>
      <c r="AC86" s="106"/>
      <c r="AD86"/>
    </row>
    <row r="87" spans="3:38" ht="14.85" customHeight="1" x14ac:dyDescent="0.25">
      <c r="C87" s="1"/>
      <c r="D87" s="42"/>
      <c r="E87" s="42" t="s">
        <v>201</v>
      </c>
      <c r="F87" s="119">
        <f>SUM(F77:F86)</f>
        <v>61</v>
      </c>
      <c r="S87" s="98" t="s">
        <v>202</v>
      </c>
      <c r="T87" s="98"/>
      <c r="U87" s="98"/>
      <c r="V87" s="98"/>
      <c r="W87" s="98"/>
      <c r="X87" s="98"/>
      <c r="Y87" s="93">
        <v>2</v>
      </c>
      <c r="Z87" s="93"/>
      <c r="AA87" s="120" t="s">
        <v>203</v>
      </c>
      <c r="AB87" s="105"/>
      <c r="AC87" s="106"/>
      <c r="AD87" s="121" t="s">
        <v>204</v>
      </c>
    </row>
    <row r="88" spans="3:38" ht="14.65" customHeight="1" x14ac:dyDescent="0.25">
      <c r="S88" s="98" t="s">
        <v>205</v>
      </c>
      <c r="T88" s="98"/>
      <c r="U88" s="98"/>
      <c r="V88" s="98"/>
      <c r="W88" s="98"/>
      <c r="X88" s="98"/>
      <c r="Y88" s="93">
        <v>1</v>
      </c>
      <c r="Z88" s="93"/>
      <c r="AA88" s="263">
        <v>2008</v>
      </c>
      <c r="AB88" s="263"/>
      <c r="AC88" s="106"/>
    </row>
    <row r="89" spans="3:38" ht="14.65" customHeight="1" x14ac:dyDescent="0.25">
      <c r="S89" s="98" t="s">
        <v>206</v>
      </c>
      <c r="T89" s="98"/>
      <c r="U89" s="98"/>
      <c r="V89" s="98"/>
      <c r="W89" s="98"/>
      <c r="X89" s="98"/>
      <c r="Y89" s="93">
        <v>1</v>
      </c>
      <c r="Z89" s="93"/>
      <c r="AA89" s="261">
        <v>2008</v>
      </c>
      <c r="AB89" s="261"/>
      <c r="AC89" s="106"/>
    </row>
    <row r="90" spans="3:38" ht="14.65" customHeight="1" x14ac:dyDescent="0.25">
      <c r="S90" s="98" t="s">
        <v>207</v>
      </c>
      <c r="T90" s="98"/>
      <c r="U90" s="98"/>
      <c r="V90" s="98"/>
      <c r="W90" s="98"/>
      <c r="X90" s="98"/>
      <c r="Y90" s="93">
        <v>1</v>
      </c>
      <c r="Z90" s="93"/>
      <c r="AA90" s="261">
        <v>2008</v>
      </c>
      <c r="AB90" s="261"/>
      <c r="AC90" s="106"/>
      <c r="AD90"/>
      <c r="AE90"/>
      <c r="AF90"/>
      <c r="AG90"/>
    </row>
    <row r="91" spans="3:38" ht="14.65" customHeight="1" x14ac:dyDescent="0.25">
      <c r="S91" s="98" t="s">
        <v>208</v>
      </c>
      <c r="T91" s="98"/>
      <c r="U91" s="98"/>
      <c r="V91" s="98"/>
      <c r="W91" s="98"/>
      <c r="X91" s="98"/>
      <c r="Y91" s="93">
        <v>1</v>
      </c>
      <c r="Z91" s="93"/>
      <c r="AA91" s="261">
        <v>2008</v>
      </c>
      <c r="AB91" s="261"/>
      <c r="AC91" s="106"/>
    </row>
    <row r="92" spans="3:38" ht="14.65" customHeight="1" x14ac:dyDescent="0.25">
      <c r="S92" s="98" t="s">
        <v>209</v>
      </c>
      <c r="T92" s="98"/>
      <c r="U92" s="98"/>
      <c r="V92" s="98"/>
      <c r="W92" s="98"/>
      <c r="X92" s="98"/>
      <c r="Y92" s="93">
        <v>1</v>
      </c>
      <c r="Z92" s="93"/>
      <c r="AA92" s="122">
        <v>2009</v>
      </c>
      <c r="AB92" s="122"/>
      <c r="AC92" s="106"/>
    </row>
    <row r="93" spans="3:38" ht="14.65" customHeight="1" x14ac:dyDescent="0.25">
      <c r="S93" s="98" t="s">
        <v>210</v>
      </c>
      <c r="T93" s="98"/>
      <c r="U93" s="98"/>
      <c r="V93" s="98"/>
      <c r="W93" s="98"/>
      <c r="X93" s="98"/>
      <c r="Y93" s="93">
        <v>1</v>
      </c>
      <c r="Z93" s="93"/>
      <c r="AA93" s="123">
        <v>2011</v>
      </c>
      <c r="AB93" s="123"/>
      <c r="AC93" s="106"/>
    </row>
    <row r="94" spans="3:38" ht="14.65" customHeight="1" x14ac:dyDescent="0.25">
      <c r="S94" s="98" t="s">
        <v>211</v>
      </c>
      <c r="T94" s="98"/>
      <c r="U94" s="98"/>
      <c r="V94" s="98"/>
      <c r="W94" s="98"/>
      <c r="X94" s="98"/>
      <c r="Y94" s="93">
        <v>1</v>
      </c>
      <c r="Z94" s="93"/>
      <c r="AA94" s="123">
        <v>2013</v>
      </c>
      <c r="AB94" s="123"/>
      <c r="AC94" s="106"/>
    </row>
    <row r="95" spans="3:38" ht="14.65" customHeight="1" x14ac:dyDescent="0.25">
      <c r="S95" s="98" t="s">
        <v>212</v>
      </c>
      <c r="T95" s="98"/>
      <c r="U95" s="98"/>
      <c r="V95" s="98"/>
      <c r="W95" s="98"/>
      <c r="X95" s="98"/>
      <c r="Y95" s="93">
        <v>1</v>
      </c>
      <c r="Z95" s="93"/>
      <c r="AA95" s="124">
        <v>2015</v>
      </c>
      <c r="AB95" s="123"/>
      <c r="AC95" s="106"/>
    </row>
    <row r="96" spans="3:38" ht="14.65" customHeight="1" x14ac:dyDescent="0.25">
      <c r="S96" s="98" t="s">
        <v>213</v>
      </c>
      <c r="T96" s="98"/>
      <c r="U96" s="98"/>
      <c r="V96" s="98"/>
      <c r="W96" s="98"/>
      <c r="X96" s="98"/>
      <c r="Y96" s="93">
        <v>1</v>
      </c>
      <c r="Z96" s="93"/>
      <c r="AA96" s="125">
        <v>2016</v>
      </c>
      <c r="AB96" s="125"/>
      <c r="AC96" s="106"/>
    </row>
    <row r="97" spans="19:29" ht="12.75" customHeight="1" x14ac:dyDescent="0.25">
      <c r="S97" s="98" t="s">
        <v>214</v>
      </c>
      <c r="T97" s="98"/>
      <c r="U97" s="98"/>
      <c r="V97" s="98"/>
      <c r="W97" s="98"/>
      <c r="X97" s="98"/>
      <c r="Y97" s="93">
        <v>1</v>
      </c>
      <c r="Z97" s="93"/>
      <c r="AA97" s="125">
        <v>2016</v>
      </c>
      <c r="AB97" s="125"/>
      <c r="AC97" s="106"/>
    </row>
    <row r="98" spans="19:29" ht="12.75" customHeight="1" x14ac:dyDescent="0.25">
      <c r="S98" s="98" t="s">
        <v>215</v>
      </c>
      <c r="T98" s="98"/>
      <c r="U98" s="98"/>
      <c r="V98" s="98"/>
      <c r="W98" s="98"/>
      <c r="X98" s="98"/>
      <c r="Y98" s="93">
        <v>1</v>
      </c>
      <c r="Z98" s="93"/>
      <c r="AA98" s="126">
        <v>2016</v>
      </c>
      <c r="AB98" s="125"/>
      <c r="AC98" s="106"/>
    </row>
  </sheetData>
  <sheetProtection selectLockedCells="1" selectUnlockedCells="1"/>
  <sortState ref="A1:A96">
    <sortCondition sortBy="icon" ref="A63"/>
  </sortState>
  <mergeCells count="17">
    <mergeCell ref="AH3:AK3"/>
    <mergeCell ref="AP3:AT3"/>
    <mergeCell ref="AU3:AX3"/>
    <mergeCell ref="AY3:BB3"/>
    <mergeCell ref="G3:K3"/>
    <mergeCell ref="L3:O3"/>
    <mergeCell ref="T3:X3"/>
    <mergeCell ref="Y3:AB3"/>
    <mergeCell ref="AC3:AG3"/>
    <mergeCell ref="AA90:AB90"/>
    <mergeCell ref="AA91:AB91"/>
    <mergeCell ref="AA82:AC82"/>
    <mergeCell ref="AA83:AB83"/>
    <mergeCell ref="AA85:AC85"/>
    <mergeCell ref="AA86:AB86"/>
    <mergeCell ref="AA88:AB88"/>
    <mergeCell ref="AA89:AB89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workbookViewId="0"/>
  </sheetViews>
  <sheetFormatPr baseColWidth="10" defaultColWidth="11" defaultRowHeight="14.65" customHeight="1" outlineLevelCol="1" x14ac:dyDescent="0.2"/>
  <cols>
    <col min="1" max="1" width="5.140625" style="127" customWidth="1"/>
    <col min="2" max="2" width="9" style="128" customWidth="1"/>
    <col min="3" max="3" width="29.85546875" style="129" customWidth="1"/>
    <col min="4" max="4" width="15.5703125" style="130" customWidth="1"/>
    <col min="5" max="5" width="22" style="162" customWidth="1"/>
    <col min="6" max="6" width="11" style="132"/>
    <col min="7" max="7" width="11" style="131"/>
    <col min="8" max="8" width="12.28515625" style="159" customWidth="1"/>
    <col min="9" max="9" width="11" style="131" outlineLevel="1"/>
    <col min="10" max="16384" width="11" style="131"/>
  </cols>
  <sheetData>
    <row r="1" spans="1:12" ht="12.75" customHeight="1" x14ac:dyDescent="0.2">
      <c r="B1" s="134" t="s">
        <v>217</v>
      </c>
      <c r="F1" s="135" t="s">
        <v>218</v>
      </c>
      <c r="G1" s="133" t="s">
        <v>219</v>
      </c>
      <c r="H1" s="153" t="s">
        <v>220</v>
      </c>
    </row>
    <row r="2" spans="1:12" ht="12.75" customHeight="1" x14ac:dyDescent="0.2">
      <c r="A2" s="127" t="s">
        <v>221</v>
      </c>
      <c r="B2" s="137">
        <f>+'Reyno MTB'!C49</f>
        <v>36</v>
      </c>
      <c r="C2" s="129" t="str">
        <f>+'Reyno MTB'!D49</f>
        <v>Panadero Rutete *****</v>
      </c>
      <c r="D2" s="130" t="s">
        <v>123</v>
      </c>
      <c r="E2" s="31" t="str">
        <f>+'Reyno MTB'!F49</f>
        <v>Señor@ del Girociclo</v>
      </c>
      <c r="F2" s="132">
        <f>+'Reyno MTB'!B49</f>
        <v>2014</v>
      </c>
      <c r="G2" s="138" t="s">
        <v>222</v>
      </c>
      <c r="H2" s="160" t="s">
        <v>123</v>
      </c>
    </row>
    <row r="3" spans="1:12" ht="12.75" customHeight="1" x14ac:dyDescent="0.2">
      <c r="A3" s="127" t="s">
        <v>223</v>
      </c>
      <c r="B3" s="137">
        <f>+'Reyno MTB'!C6</f>
        <v>33</v>
      </c>
      <c r="C3" s="129" t="str">
        <f>+'Reyno MTB'!D6</f>
        <v>Alba Villena  *****</v>
      </c>
      <c r="D3" s="142" t="str">
        <f>+'Reyno MTB'!E6</f>
        <v>Francisco</v>
      </c>
      <c r="E3" s="31" t="str">
        <f>+'Reyno MTB'!F6</f>
        <v>Señor@ del Titanio</v>
      </c>
      <c r="F3" s="132">
        <f>+'Reyno MTB'!B6</f>
        <v>2008</v>
      </c>
      <c r="G3" s="138" t="s">
        <v>224</v>
      </c>
      <c r="H3" s="144" t="s">
        <v>229</v>
      </c>
      <c r="I3" s="139"/>
      <c r="J3" s="139"/>
      <c r="K3" s="140"/>
      <c r="L3" s="141"/>
    </row>
    <row r="4" spans="1:12" ht="14.65" customHeight="1" x14ac:dyDescent="0.2">
      <c r="A4" s="127" t="s">
        <v>225</v>
      </c>
      <c r="B4" s="137">
        <f>+'Reyno MTB'!C30</f>
        <v>31</v>
      </c>
      <c r="C4" s="129" t="str">
        <f>+'Reyno MTB'!D30</f>
        <v>Herena Aranda  ******</v>
      </c>
      <c r="D4" s="142" t="str">
        <f>+'Reyno MTB'!E30</f>
        <v>J.Manuel</v>
      </c>
      <c r="E4" s="31" t="str">
        <f>+'Reyno MTB'!F30</f>
        <v>Señor@ del Titanio</v>
      </c>
      <c r="F4" s="132">
        <f>+'Reyno MTB'!B30</f>
        <v>2004</v>
      </c>
      <c r="G4" s="138" t="s">
        <v>224</v>
      </c>
      <c r="H4" s="160" t="s">
        <v>236</v>
      </c>
      <c r="I4" s="139"/>
      <c r="J4" s="139"/>
      <c r="K4" s="143"/>
      <c r="L4" s="141"/>
    </row>
    <row r="5" spans="1:12" ht="14.65" customHeight="1" x14ac:dyDescent="0.2">
      <c r="A5" s="127" t="s">
        <v>228</v>
      </c>
      <c r="B5" s="137">
        <f>+'Reyno MTB'!C19</f>
        <v>10</v>
      </c>
      <c r="C5" s="129" t="str">
        <f>+'Reyno MTB'!D19</f>
        <v>Corrales González *</v>
      </c>
      <c r="D5" s="142" t="str">
        <f>+'Reyno MTB'!E19</f>
        <v>Jose A.</v>
      </c>
      <c r="E5" s="31" t="str">
        <f>+'Reyno MTB'!F19</f>
        <v>Globetroter</v>
      </c>
      <c r="F5" s="132">
        <f>+'Reyno MTB'!B19</f>
        <v>2014</v>
      </c>
      <c r="G5" s="138" t="s">
        <v>224</v>
      </c>
      <c r="H5" s="160" t="s">
        <v>227</v>
      </c>
      <c r="I5" s="139"/>
      <c r="J5" s="139"/>
      <c r="K5" s="140"/>
      <c r="L5" s="141"/>
    </row>
    <row r="6" spans="1:12" ht="14.65" customHeight="1" x14ac:dyDescent="0.2">
      <c r="A6" s="127" t="s">
        <v>230</v>
      </c>
      <c r="B6" s="137">
        <f>+'Reyno MTB'!C17</f>
        <v>25</v>
      </c>
      <c r="C6" s="129" t="str">
        <f>+'Reyno MTB'!D17</f>
        <v>Conde Zuheros *</v>
      </c>
      <c r="D6" s="130" t="str">
        <f>+'Reyno MTB'!E17</f>
        <v xml:space="preserve">Jose  </v>
      </c>
      <c r="E6" s="33" t="str">
        <f>+'Reyno MTB'!F17</f>
        <v>Señor del Carbono</v>
      </c>
      <c r="F6" s="132">
        <v>2018</v>
      </c>
      <c r="G6" s="136" t="s">
        <v>224</v>
      </c>
      <c r="H6" s="159" t="s">
        <v>250</v>
      </c>
      <c r="I6" s="145"/>
      <c r="J6" s="139"/>
      <c r="K6" s="146"/>
      <c r="L6" s="141"/>
    </row>
    <row r="7" spans="1:12" ht="14.65" customHeight="1" x14ac:dyDescent="0.2">
      <c r="A7" s="127" t="s">
        <v>232</v>
      </c>
      <c r="B7" s="137">
        <f>+'Reyno MTB'!C11</f>
        <v>10</v>
      </c>
      <c r="C7" s="129" t="s">
        <v>29</v>
      </c>
      <c r="D7" s="142" t="s">
        <v>30</v>
      </c>
      <c r="E7" s="150" t="str">
        <f>+'Reyno MTB'!F11</f>
        <v>Globetroter</v>
      </c>
      <c r="F7" s="132">
        <v>2014</v>
      </c>
      <c r="G7" s="138" t="s">
        <v>224</v>
      </c>
      <c r="H7" s="148" t="s">
        <v>238</v>
      </c>
      <c r="I7"/>
      <c r="J7" s="139"/>
      <c r="K7" s="140"/>
      <c r="L7" s="141"/>
    </row>
    <row r="8" spans="1:12" ht="14.85" customHeight="1" x14ac:dyDescent="0.2">
      <c r="A8" s="127" t="s">
        <v>235</v>
      </c>
      <c r="B8" s="137">
        <f>+'Reyno MTB'!C52</f>
        <v>10</v>
      </c>
      <c r="C8" s="129" t="str">
        <f>+'Reyno MTB'!D52</f>
        <v xml:space="preserve">Pérez Marín </v>
      </c>
      <c r="D8" s="142" t="str">
        <f>+'Reyno MTB'!E52</f>
        <v>Carlos</v>
      </c>
      <c r="E8" s="31" t="str">
        <f>+'Reyno MTB'!F52</f>
        <v>Globetroter</v>
      </c>
      <c r="F8" s="132">
        <f>+'Reyno MTB'!B52</f>
        <v>2007</v>
      </c>
      <c r="G8" s="138" t="s">
        <v>224</v>
      </c>
      <c r="H8" s="160" t="s">
        <v>231</v>
      </c>
      <c r="J8" s="139"/>
      <c r="K8" s="146"/>
      <c r="L8" s="141"/>
    </row>
    <row r="9" spans="1:12" ht="14.65" customHeight="1" x14ac:dyDescent="0.2">
      <c r="A9" s="127" t="s">
        <v>237</v>
      </c>
      <c r="B9" s="137">
        <f>+'Reyno MTB'!C46</f>
        <v>16</v>
      </c>
      <c r="C9" s="129" t="str">
        <f>+'Reyno MTB'!D46</f>
        <v>Ortega de la Torre  ********</v>
      </c>
      <c r="D9" s="142" t="str">
        <f>+'Reyno MTB'!E46</f>
        <v>Daniel</v>
      </c>
      <c r="E9" s="31" t="str">
        <f>+'Reyno MTB'!F46</f>
        <v>Sr Acero</v>
      </c>
      <c r="F9" s="132">
        <f>+'Reyno MTB'!B46</f>
        <v>2004</v>
      </c>
      <c r="G9" s="138" t="s">
        <v>224</v>
      </c>
      <c r="H9" s="160" t="s">
        <v>117</v>
      </c>
      <c r="I9"/>
      <c r="J9" s="139"/>
      <c r="K9" s="140"/>
      <c r="L9" s="141"/>
    </row>
    <row r="10" spans="1:12" ht="14.85" customHeight="1" x14ac:dyDescent="0.2">
      <c r="A10" s="127" t="s">
        <v>239</v>
      </c>
      <c r="B10" s="128">
        <f>+'Reyno MTB'!C54</f>
        <v>2</v>
      </c>
      <c r="C10" s="129" t="str">
        <f>+'Reyno MTB'!D54</f>
        <v>Quintero Collado</v>
      </c>
      <c r="D10" s="130" t="str">
        <f>+'Reyno MTB'!E54</f>
        <v xml:space="preserve">Miguel Angel </v>
      </c>
      <c r="E10" s="33" t="str">
        <f>+'Reyno MTB'!G59</f>
        <v>Globero</v>
      </c>
      <c r="F10" s="132">
        <v>2017</v>
      </c>
      <c r="G10" s="136" t="s">
        <v>245</v>
      </c>
      <c r="H10" s="148" t="s">
        <v>252</v>
      </c>
    </row>
    <row r="11" spans="1:12" ht="14.65" customHeight="1" x14ac:dyDescent="0.2">
      <c r="A11" s="127" t="s">
        <v>241</v>
      </c>
      <c r="B11" s="137">
        <f>+'Reyno MTB'!C15</f>
        <v>26</v>
      </c>
      <c r="C11" s="129" t="s">
        <v>42</v>
      </c>
      <c r="D11" s="142" t="s">
        <v>15</v>
      </c>
      <c r="E11" s="33" t="str">
        <f>+'Reyno MTB'!F15</f>
        <v>Señor del Scandio</v>
      </c>
      <c r="F11" s="132">
        <f>+'Reyno MTB'!B54</f>
        <v>2015</v>
      </c>
      <c r="G11" s="138" t="s">
        <v>224</v>
      </c>
      <c r="H11" s="160" t="s">
        <v>242</v>
      </c>
      <c r="I11" s="139"/>
    </row>
    <row r="12" spans="1:12" ht="14.65" customHeight="1" x14ac:dyDescent="0.2">
      <c r="A12" s="127" t="s">
        <v>243</v>
      </c>
      <c r="B12" s="137">
        <f>+'Reyno MTB'!C67</f>
        <v>0</v>
      </c>
      <c r="C12" s="129" t="s">
        <v>244</v>
      </c>
      <c r="D12" s="142" t="s">
        <v>155</v>
      </c>
      <c r="E12" s="150" t="str">
        <f>+'Reyno MTB'!F45</f>
        <v>Caballero del  Carbón</v>
      </c>
      <c r="F12" s="132">
        <v>2017</v>
      </c>
      <c r="G12" s="136" t="s">
        <v>245</v>
      </c>
      <c r="I12" s="139"/>
      <c r="J12" s="139"/>
      <c r="K12" s="149"/>
      <c r="L12" s="141"/>
    </row>
    <row r="13" spans="1:12" ht="14.85" customHeight="1" x14ac:dyDescent="0.2">
      <c r="A13" s="127" t="s">
        <v>246</v>
      </c>
      <c r="B13" s="137">
        <f>+'Reyno MTB'!C47</f>
        <v>14</v>
      </c>
      <c r="C13" s="129" t="str">
        <f>+'Reyno MTB'!D47</f>
        <v>Ortega Ortega  *</v>
      </c>
      <c r="D13" s="142" t="str">
        <f>+'Reyno MTB'!E47</f>
        <v>Francisco</v>
      </c>
      <c r="E13" s="31" t="str">
        <f>+'Reyno MTB'!F47</f>
        <v>Caballero del  Carbón</v>
      </c>
      <c r="F13" s="132">
        <f>+'Reyno MTB'!B47</f>
        <v>2004</v>
      </c>
      <c r="G13" s="138" t="s">
        <v>233</v>
      </c>
      <c r="H13" s="148" t="s">
        <v>234</v>
      </c>
      <c r="I13" s="145"/>
      <c r="J13" s="139"/>
      <c r="K13" s="140"/>
      <c r="L13" s="141"/>
    </row>
    <row r="14" spans="1:12" ht="14.65" customHeight="1" x14ac:dyDescent="0.2">
      <c r="A14" s="127" t="s">
        <v>248</v>
      </c>
      <c r="B14" s="137">
        <f>+'Reyno MTB'!C28</f>
        <v>24</v>
      </c>
      <c r="C14" s="129" t="s">
        <v>276</v>
      </c>
      <c r="D14" s="142" t="s">
        <v>73</v>
      </c>
      <c r="E14" s="28" t="str">
        <f>+'Reyno MTB'!F28</f>
        <v>Señor del Carbono</v>
      </c>
      <c r="F14" s="132">
        <f>+'Reyno MTB'!B21</f>
        <v>2004</v>
      </c>
      <c r="G14" s="138" t="s">
        <v>226</v>
      </c>
      <c r="H14" s="160" t="s">
        <v>57</v>
      </c>
      <c r="I14" s="139"/>
      <c r="J14" s="139"/>
      <c r="K14" s="151"/>
      <c r="L14" s="141"/>
    </row>
    <row r="15" spans="1:12" ht="14.65" customHeight="1" x14ac:dyDescent="0.2">
      <c r="A15" s="127" t="s">
        <v>249</v>
      </c>
      <c r="B15" s="137">
        <f>+'Reyno MTB'!C21</f>
        <v>24</v>
      </c>
      <c r="C15" s="129" t="str">
        <f>+'Reyno MTB'!D21</f>
        <v>Díaz Castro</v>
      </c>
      <c r="D15" s="142" t="str">
        <f>+'Reyno MTB'!E21</f>
        <v>Jesús</v>
      </c>
      <c r="E15" s="33" t="str">
        <f>+'Reyno MTB'!F21</f>
        <v>Señor del Carbono</v>
      </c>
      <c r="F15" s="132">
        <f>+'Reyno MTB'!B53</f>
        <v>2004</v>
      </c>
      <c r="G15" s="138" t="s">
        <v>224</v>
      </c>
      <c r="H15" s="160" t="s">
        <v>240</v>
      </c>
      <c r="I15" s="139"/>
      <c r="J15" s="139"/>
      <c r="K15" s="143"/>
      <c r="L15" s="141"/>
    </row>
    <row r="16" spans="1:12" ht="14.65" customHeight="1" x14ac:dyDescent="0.2">
      <c r="A16" s="127" t="s">
        <v>251</v>
      </c>
      <c r="B16" s="137">
        <f>+'Reyno MTB'!C53</f>
        <v>19</v>
      </c>
      <c r="C16" s="129" t="str">
        <f>+'Reyno MTB'!D53</f>
        <v>Porras Heredia</v>
      </c>
      <c r="D16" s="142" t="str">
        <f>+'Reyno MTB'!E53</f>
        <v>José Miguel</v>
      </c>
      <c r="E16" s="33" t="str">
        <f>+'Reyno MTB'!F53</f>
        <v>Sr Acero</v>
      </c>
      <c r="F16" s="132">
        <v>2018</v>
      </c>
      <c r="G16" s="136" t="s">
        <v>233</v>
      </c>
      <c r="H16" s="148" t="s">
        <v>73</v>
      </c>
      <c r="I16" s="139"/>
      <c r="J16" s="139"/>
      <c r="K16" s="149"/>
      <c r="L16" s="141"/>
    </row>
    <row r="17" spans="1:12" ht="14.65" customHeight="1" x14ac:dyDescent="0.2">
      <c r="A17" s="127" t="s">
        <v>253</v>
      </c>
      <c r="B17" s="137">
        <f>+'Reyno MTB'!C34</f>
        <v>1</v>
      </c>
      <c r="C17" s="129" t="s">
        <v>88</v>
      </c>
      <c r="D17" s="142" t="s">
        <v>51</v>
      </c>
      <c r="E17" s="33" t="str">
        <f>+'Reyno MTB'!F34</f>
        <v>Globero</v>
      </c>
      <c r="F17" s="132">
        <v>2017</v>
      </c>
      <c r="G17" s="136" t="s">
        <v>226</v>
      </c>
      <c r="H17" s="159" t="s">
        <v>254</v>
      </c>
      <c r="I17" s="139"/>
      <c r="J17" s="139"/>
      <c r="K17" s="149"/>
      <c r="L17" s="141"/>
    </row>
    <row r="18" spans="1:12" ht="14.65" customHeight="1" x14ac:dyDescent="0.2">
      <c r="A18" s="127" t="s">
        <v>255</v>
      </c>
      <c r="B18" s="137">
        <f>+'Reyno MTB'!C42</f>
        <v>10</v>
      </c>
      <c r="C18" s="129" t="str">
        <f>+'Reyno MTB'!D42</f>
        <v>Moreno Castro *</v>
      </c>
      <c r="D18" s="142" t="str">
        <f>+'Reyno MTB'!E42</f>
        <v>Rafael</v>
      </c>
      <c r="E18" s="28" t="str">
        <f>+'Reyno MTB'!F42</f>
        <v>Globetroter</v>
      </c>
      <c r="F18" s="132">
        <f>+'Reyno MTB'!B42</f>
        <v>2015</v>
      </c>
      <c r="G18" s="153" t="s">
        <v>233</v>
      </c>
      <c r="H18" s="160" t="s">
        <v>263</v>
      </c>
      <c r="I18" s="139"/>
      <c r="J18" s="139"/>
      <c r="K18" s="149"/>
      <c r="L18" s="141"/>
    </row>
    <row r="19" spans="1:12" ht="14.65" customHeight="1" x14ac:dyDescent="0.2">
      <c r="A19" s="127" t="s">
        <v>257</v>
      </c>
      <c r="B19" s="137">
        <f>+'Reyno MTB'!C62</f>
        <v>1</v>
      </c>
      <c r="C19" s="129" t="str">
        <f>+'Reyno MTB'!D62</f>
        <v>Vílchez Jiménez  *</v>
      </c>
      <c r="D19" s="142" t="str">
        <f>+'Reyno MTB'!E62</f>
        <v>Jose A.</v>
      </c>
      <c r="E19" s="28" t="str">
        <f>+'Reyno MTB'!F62</f>
        <v>Globero</v>
      </c>
      <c r="F19" s="132">
        <v>2018</v>
      </c>
      <c r="G19" s="136" t="s">
        <v>245</v>
      </c>
      <c r="H19" s="159" t="s">
        <v>24</v>
      </c>
      <c r="I19" s="139"/>
      <c r="J19" s="139"/>
      <c r="K19" s="149"/>
      <c r="L19" s="141"/>
    </row>
    <row r="20" spans="1:12" ht="14.85" customHeight="1" x14ac:dyDescent="0.2">
      <c r="A20" s="127" t="s">
        <v>258</v>
      </c>
      <c r="B20" s="137">
        <f>+'Reyno MTB'!C9</f>
        <v>7</v>
      </c>
      <c r="C20" s="129" t="s">
        <v>259</v>
      </c>
      <c r="D20" s="142" t="s">
        <v>24</v>
      </c>
      <c r="E20" s="150" t="str">
        <f>+'Reyno MTB'!F9</f>
        <v>Globetroter</v>
      </c>
      <c r="F20" s="132">
        <f>+'Reyno MTB'!B27</f>
        <v>2008</v>
      </c>
      <c r="G20" s="138" t="s">
        <v>233</v>
      </c>
      <c r="H20" s="160" t="s">
        <v>247</v>
      </c>
      <c r="I20" s="139"/>
      <c r="J20" s="139"/>
      <c r="K20" s="151"/>
      <c r="L20" s="141"/>
    </row>
    <row r="21" spans="1:12" ht="14.65" customHeight="1" x14ac:dyDescent="0.2">
      <c r="A21" s="127" t="s">
        <v>260</v>
      </c>
      <c r="B21" s="137">
        <f>+'Reyno MTB'!C32</f>
        <v>2</v>
      </c>
      <c r="C21" s="129" t="str">
        <f>+'Reyno MTB'!D32</f>
        <v>Jiménez Espartero</v>
      </c>
      <c r="D21" s="142" t="str">
        <f>+'Reyno MTB'!E32</f>
        <v>Francisco Luis</v>
      </c>
      <c r="E21" s="28" t="str">
        <f>+'Reyno MTB'!F32</f>
        <v>Globero</v>
      </c>
      <c r="F21" s="132">
        <f>+'Reyno MTB'!B62</f>
        <v>2004</v>
      </c>
      <c r="G21" s="138" t="s">
        <v>224</v>
      </c>
      <c r="H21" s="148" t="s">
        <v>269</v>
      </c>
      <c r="J21" s="139"/>
      <c r="K21" s="152"/>
      <c r="L21" s="141"/>
    </row>
    <row r="22" spans="1:12" ht="14.65" customHeight="1" x14ac:dyDescent="0.2">
      <c r="A22" s="127" t="s">
        <v>262</v>
      </c>
      <c r="B22" s="137">
        <f>+'Reyno MTB'!C27</f>
        <v>1</v>
      </c>
      <c r="C22" s="129" t="str">
        <f>+'Reyno MTB'!D27</f>
        <v>Gómez Heredia</v>
      </c>
      <c r="D22" s="142" t="str">
        <f>+'Reyno MTB'!E27</f>
        <v xml:space="preserve">Fernando   </v>
      </c>
      <c r="E22" s="33" t="str">
        <f>+'Reyno MTB'!F27</f>
        <v>Globero</v>
      </c>
      <c r="F22" s="132">
        <f>+'Reyno MTB'!B32</f>
        <v>2016</v>
      </c>
      <c r="G22" s="138" t="s">
        <v>224</v>
      </c>
      <c r="H22" s="160" t="s">
        <v>267</v>
      </c>
      <c r="J22" s="139"/>
      <c r="K22" s="146"/>
      <c r="L22" s="141"/>
    </row>
    <row r="23" spans="1:12" ht="14.65" customHeight="1" x14ac:dyDescent="0.2">
      <c r="A23" s="127" t="s">
        <v>264</v>
      </c>
      <c r="B23" s="137">
        <f>+'Reyno MTB'!C63</f>
        <v>4</v>
      </c>
      <c r="C23" s="129" t="str">
        <f>+'Reyno MTB'!D63</f>
        <v>Villarejo Urrea</v>
      </c>
      <c r="D23" s="142" t="str">
        <f>+'Reyno MTB'!E63</f>
        <v>Manuel</v>
      </c>
      <c r="E23" s="28" t="str">
        <f>+'Reyno MTB'!F63</f>
        <v>Globero</v>
      </c>
      <c r="F23" s="132">
        <f>+'Reyno MTB'!B63</f>
        <v>2004</v>
      </c>
      <c r="G23" s="138" t="s">
        <v>224</v>
      </c>
      <c r="H23" s="160" t="s">
        <v>265</v>
      </c>
      <c r="I23" s="139"/>
      <c r="J23" s="139"/>
      <c r="K23" s="146"/>
      <c r="L23" s="141"/>
    </row>
    <row r="24" spans="1:12" ht="14.65" customHeight="1" x14ac:dyDescent="0.2">
      <c r="A24" s="127" t="s">
        <v>266</v>
      </c>
      <c r="B24" s="137">
        <f>+'Reyno MTB'!C14</f>
        <v>6</v>
      </c>
      <c r="C24" s="129" t="str">
        <f>+'Reyno MTB'!D14</f>
        <v>Catalan Ballesteros</v>
      </c>
      <c r="D24" s="130" t="str">
        <f>+'Reyno MTB'!E14</f>
        <v>Julio</v>
      </c>
      <c r="E24" s="33" t="str">
        <f>+'Reyno MTB'!F14</f>
        <v>Globetroter</v>
      </c>
      <c r="F24" s="132">
        <v>2017</v>
      </c>
      <c r="G24" s="136" t="s">
        <v>224</v>
      </c>
      <c r="H24" s="159" t="s">
        <v>256</v>
      </c>
      <c r="I24" s="145"/>
      <c r="J24" s="139"/>
      <c r="K24" s="152"/>
      <c r="L24" s="141"/>
    </row>
    <row r="25" spans="1:12" ht="14.65" customHeight="1" x14ac:dyDescent="0.2">
      <c r="A25" s="127" t="s">
        <v>268</v>
      </c>
      <c r="B25" s="137">
        <f>+'Reyno MTB'!C44</f>
        <v>0</v>
      </c>
      <c r="C25" s="129" t="s">
        <v>113</v>
      </c>
      <c r="D25" s="142" t="s">
        <v>114</v>
      </c>
      <c r="E25" s="33" t="str">
        <f>+'Reyno MTB'!F44</f>
        <v/>
      </c>
      <c r="F25" s="132">
        <f>+'Reyno MTB'!B29</f>
        <v>2011</v>
      </c>
      <c r="G25" s="138" t="s">
        <v>224</v>
      </c>
      <c r="H25" s="160" t="s">
        <v>278</v>
      </c>
      <c r="I25" s="139"/>
    </row>
    <row r="26" spans="1:12" ht="14.85" customHeight="1" x14ac:dyDescent="0.2">
      <c r="A26" s="127" t="s">
        <v>270</v>
      </c>
      <c r="B26" s="137">
        <f>+'Reyno MTB'!C29</f>
        <v>2</v>
      </c>
      <c r="C26" s="129" t="str">
        <f>+'Reyno MTB'!D29</f>
        <v>Gutiérrez Ortiz</v>
      </c>
      <c r="D26" s="142" t="str">
        <f>+'Reyno MTB'!E29</f>
        <v>Antonio</v>
      </c>
      <c r="E26" s="28" t="str">
        <f>+'Reyno MTB'!F29</f>
        <v>Globero</v>
      </c>
      <c r="F26" s="132">
        <f>+'Reyno MTB'!B14</f>
        <v>2014</v>
      </c>
      <c r="G26" s="138" t="s">
        <v>233</v>
      </c>
      <c r="H26" s="160" t="s">
        <v>40</v>
      </c>
      <c r="I26" s="139"/>
      <c r="J26" s="139"/>
      <c r="K26" s="146"/>
      <c r="L26" s="141"/>
    </row>
    <row r="27" spans="1:12" ht="14.65" customHeight="1" x14ac:dyDescent="0.2">
      <c r="A27" s="127" t="s">
        <v>271</v>
      </c>
      <c r="B27" s="137">
        <f>+'Reyno MTB'!C48</f>
        <v>8</v>
      </c>
      <c r="C27" s="129" t="str">
        <f>+'Reyno MTB'!D48</f>
        <v>Ortiz Gutierrez</v>
      </c>
      <c r="D27" s="142" t="str">
        <f>+'Reyno MTB'!E48</f>
        <v xml:space="preserve">Jose  </v>
      </c>
      <c r="E27" s="28" t="str">
        <f>+'Reyno MTB'!F48</f>
        <v>Globetroter</v>
      </c>
      <c r="F27" s="132">
        <f>+'Reyno MTB'!B48</f>
        <v>2018</v>
      </c>
      <c r="G27" s="136" t="s">
        <v>245</v>
      </c>
      <c r="H27" s="148" t="s">
        <v>272</v>
      </c>
      <c r="I27" s="139"/>
      <c r="J27" s="139"/>
      <c r="K27" s="149"/>
      <c r="L27" s="141"/>
    </row>
    <row r="28" spans="1:12" ht="14.65" customHeight="1" x14ac:dyDescent="0.2">
      <c r="A28" s="127" t="s">
        <v>273</v>
      </c>
      <c r="B28" s="137">
        <f>+'Reyno MTB'!C13</f>
        <v>11</v>
      </c>
      <c r="C28" s="129" t="str">
        <f>+'Reyno MTB'!D13</f>
        <v>Cabello Ramírez</v>
      </c>
      <c r="D28" s="142" t="str">
        <f>+'Reyno MTB'!E13</f>
        <v>Manuel</v>
      </c>
      <c r="E28" s="28" t="str">
        <f>+'Reyno MTB'!F13</f>
        <v>Caballero del  Carbón</v>
      </c>
      <c r="F28" s="132">
        <f>+'Reyno MTB'!B18</f>
        <v>2016</v>
      </c>
      <c r="G28" s="136" t="s">
        <v>245</v>
      </c>
      <c r="H28" s="159" t="s">
        <v>261</v>
      </c>
      <c r="I28" s="139"/>
      <c r="J28" s="139"/>
      <c r="K28" s="149"/>
      <c r="L28" s="141"/>
    </row>
    <row r="29" spans="1:12" ht="14.85" customHeight="1" x14ac:dyDescent="0.2">
      <c r="A29" s="127" t="s">
        <v>275</v>
      </c>
      <c r="B29" s="137">
        <f>+'Reyno MTB'!C18</f>
        <v>10</v>
      </c>
      <c r="C29" s="129" t="str">
        <f>+'Reyno MTB'!D18</f>
        <v>Contreras Vallejo</v>
      </c>
      <c r="D29" s="142" t="str">
        <f>+'Reyno MTB'!E18</f>
        <v>Antonio</v>
      </c>
      <c r="E29" s="28" t="str">
        <f>+'Reyno MTB'!F18</f>
        <v>Globetroter</v>
      </c>
      <c r="F29" s="132">
        <f>+'Reyno MTB'!B38</f>
        <v>2014</v>
      </c>
      <c r="G29" s="138" t="s">
        <v>226</v>
      </c>
      <c r="H29" s="160" t="s">
        <v>274</v>
      </c>
    </row>
    <row r="30" spans="1:12" ht="14.65" customHeight="1" x14ac:dyDescent="0.2">
      <c r="A30" s="127" t="s">
        <v>277</v>
      </c>
      <c r="B30" s="137">
        <f>+'Reyno MTB'!C38</f>
        <v>5</v>
      </c>
      <c r="C30" s="129" t="str">
        <f>+'Reyno MTB'!D38</f>
        <v>Medina Luque</v>
      </c>
      <c r="D30" s="154" t="str">
        <f>+'Reyno MTB'!E38</f>
        <v>Pedro José</v>
      </c>
      <c r="E30" s="28" t="str">
        <f>+'Reyno MTB'!F38</f>
        <v>Globero</v>
      </c>
      <c r="F30" s="132">
        <f>+'Reyno MTB'!B41</f>
        <v>2012</v>
      </c>
      <c r="G30" s="138" t="s">
        <v>226</v>
      </c>
      <c r="H30" s="160" t="s">
        <v>106</v>
      </c>
      <c r="I30" s="139"/>
    </row>
    <row r="31" spans="1:12" ht="14.65" customHeight="1" x14ac:dyDescent="0.2">
      <c r="A31" s="127" t="s">
        <v>279</v>
      </c>
      <c r="B31" s="137">
        <f>+'Reyno MTB'!C41</f>
        <v>4</v>
      </c>
      <c r="C31" s="129" t="str">
        <f>+'Reyno MTB'!D41</f>
        <v>Moral López **</v>
      </c>
      <c r="D31" s="142" t="str">
        <f>+'Reyno MTB'!E41</f>
        <v>Manuel Angel</v>
      </c>
      <c r="E31" s="28" t="str">
        <f>+'Reyno MTB'!F41</f>
        <v>Globero</v>
      </c>
      <c r="F31" s="132">
        <v>2004</v>
      </c>
      <c r="G31" s="136" t="s">
        <v>224</v>
      </c>
      <c r="H31" s="148" t="s">
        <v>280</v>
      </c>
    </row>
    <row r="32" spans="1:12" ht="14.65" customHeight="1" x14ac:dyDescent="0.2">
      <c r="A32" s="127" t="s">
        <v>281</v>
      </c>
      <c r="B32" s="128">
        <f>+'Reyno MTB'!C22</f>
        <v>13</v>
      </c>
      <c r="C32" s="129" t="str">
        <f>+'Reyno MTB'!D22</f>
        <v>Flores Pareja</v>
      </c>
      <c r="D32" s="130" t="str">
        <f>+'Reyno MTB'!E22</f>
        <v>Antonio</v>
      </c>
      <c r="E32" s="163" t="str">
        <f>+'Reyno MTB'!F22</f>
        <v>Caballero del  Carbón</v>
      </c>
      <c r="F32" s="132">
        <f>+'Reyno MTB'!B13</f>
        <v>2009</v>
      </c>
      <c r="G32" s="138" t="s">
        <v>245</v>
      </c>
      <c r="H32" s="148" t="s">
        <v>290</v>
      </c>
      <c r="I32"/>
      <c r="J32" s="139"/>
      <c r="K32" s="146"/>
      <c r="L32" s="141"/>
    </row>
    <row r="33" spans="1:12" ht="14.65" customHeight="1" x14ac:dyDescent="0.2">
      <c r="A33" s="127" t="s">
        <v>283</v>
      </c>
      <c r="B33" s="137">
        <f>+'Reyno MTB'!C10</f>
        <v>1</v>
      </c>
      <c r="C33" s="129" t="str">
        <f>+'Reyno MTB'!D10</f>
        <v>Barranco García</v>
      </c>
      <c r="D33" s="142" t="str">
        <f>+'Reyno MTB'!E10</f>
        <v>Miguel Angel</v>
      </c>
      <c r="E33" s="28" t="str">
        <f>+'Reyno MTB'!F10</f>
        <v>Globero</v>
      </c>
      <c r="F33" s="132">
        <f>+'Reyno MTB'!B22</f>
        <v>2015</v>
      </c>
      <c r="G33" s="155" t="s">
        <v>245</v>
      </c>
      <c r="H33" s="160" t="s">
        <v>282</v>
      </c>
      <c r="I33" s="139"/>
      <c r="J33" s="139"/>
      <c r="K33" s="146"/>
      <c r="L33" s="141"/>
    </row>
    <row r="34" spans="1:12" ht="14.65" customHeight="1" x14ac:dyDescent="0.2">
      <c r="A34" s="127" t="s">
        <v>285</v>
      </c>
      <c r="B34" s="137">
        <f>+'Reyno MTB'!C39</f>
        <v>6</v>
      </c>
      <c r="C34" s="129" t="s">
        <v>99</v>
      </c>
      <c r="D34" s="142" t="s">
        <v>27</v>
      </c>
      <c r="E34" s="28" t="str">
        <f>+'Reyno MTB'!F39</f>
        <v>Globetroter</v>
      </c>
      <c r="F34" s="132">
        <f>+'Reyno MTB'!B62</f>
        <v>2004</v>
      </c>
      <c r="G34" s="136" t="s">
        <v>226</v>
      </c>
      <c r="H34" s="148" t="s">
        <v>313</v>
      </c>
    </row>
    <row r="35" spans="1:12" ht="14.65" customHeight="1" x14ac:dyDescent="0.2">
      <c r="A35" s="127" t="s">
        <v>287</v>
      </c>
      <c r="B35" s="137">
        <f>+'Reyno MTB'!C43</f>
        <v>8</v>
      </c>
      <c r="C35" s="129" t="str">
        <f>+'Reyno MTB'!D43</f>
        <v>Muñoz Quintero  *</v>
      </c>
      <c r="D35" s="142" t="str">
        <f>+'Reyno MTB'!E43</f>
        <v>Daniel José</v>
      </c>
      <c r="E35" s="28" t="str">
        <f>+'Reyno MTB'!F43</f>
        <v>Globetroter</v>
      </c>
      <c r="F35" s="132">
        <f>+'Reyno MTB'!B43</f>
        <v>2008</v>
      </c>
      <c r="G35" s="136" t="s">
        <v>245</v>
      </c>
      <c r="H35" s="160" t="s">
        <v>288</v>
      </c>
      <c r="I35" s="139"/>
      <c r="J35" s="139"/>
      <c r="K35" s="146"/>
      <c r="L35" s="141"/>
    </row>
    <row r="36" spans="1:12" ht="14.65" customHeight="1" x14ac:dyDescent="0.2">
      <c r="A36" s="127" t="s">
        <v>289</v>
      </c>
      <c r="B36" s="137">
        <f>+'Reyno MTB'!C7</f>
        <v>8</v>
      </c>
      <c r="C36" s="129" t="str">
        <f>+'Reyno MTB'!D7</f>
        <v>Acosta Abuin</v>
      </c>
      <c r="D36" s="142" t="str">
        <f>+'Reyno MTB'!E7</f>
        <v>Juan Pablo</v>
      </c>
      <c r="E36" s="28" t="str">
        <f>+'Reyno MTB'!F7</f>
        <v>Globetroter</v>
      </c>
      <c r="F36" s="132">
        <f>+'Reyno MTB'!B7</f>
        <v>2013</v>
      </c>
      <c r="G36" s="136" t="s">
        <v>226</v>
      </c>
      <c r="H36" s="160" t="s">
        <v>18</v>
      </c>
    </row>
    <row r="37" spans="1:12" ht="14.65" customHeight="1" x14ac:dyDescent="0.2">
      <c r="A37" s="127" t="s">
        <v>291</v>
      </c>
      <c r="B37" s="137">
        <f>+'Reyno MTB'!C33</f>
        <v>6</v>
      </c>
      <c r="C37" s="129" t="str">
        <f>+'Reyno MTB'!D33</f>
        <v>Jiménez Molina</v>
      </c>
      <c r="D37" s="142" t="str">
        <f>+'Reyno MTB'!E33</f>
        <v>Jerónimo</v>
      </c>
      <c r="E37" s="28" t="str">
        <f>+'Reyno MTB'!F33</f>
        <v>Globetroter</v>
      </c>
      <c r="F37" s="132">
        <f>+'Reyno MTB'!B33</f>
        <v>2004</v>
      </c>
      <c r="G37" s="136" t="s">
        <v>245</v>
      </c>
      <c r="H37" s="148" t="s">
        <v>304</v>
      </c>
      <c r="J37" s="139"/>
      <c r="K37" s="146"/>
      <c r="L37" s="141"/>
    </row>
    <row r="38" spans="1:12" ht="14.65" customHeight="1" x14ac:dyDescent="0.2">
      <c r="A38" s="127" t="s">
        <v>292</v>
      </c>
      <c r="B38" s="137">
        <f>+'Reyno MTB'!C35</f>
        <v>0</v>
      </c>
      <c r="C38" s="129" t="str">
        <f>+'Reyno MTB'!D35</f>
        <v>López Ruiz</v>
      </c>
      <c r="D38" s="142" t="str">
        <f>+'Reyno MTB'!E35</f>
        <v>Angel Miguel</v>
      </c>
      <c r="E38" s="28" t="str">
        <f>+'Reyno MTB'!F35</f>
        <v/>
      </c>
      <c r="F38" s="132">
        <f>+'Reyno MTB'!B35</f>
        <v>2016</v>
      </c>
      <c r="G38" s="136" t="s">
        <v>245</v>
      </c>
      <c r="H38" s="160" t="s">
        <v>284</v>
      </c>
    </row>
    <row r="39" spans="1:12" ht="14.85" customHeight="1" x14ac:dyDescent="0.2">
      <c r="A39" s="127" t="s">
        <v>294</v>
      </c>
      <c r="B39" s="137" t="e">
        <f>+'Reyno MTB'!#REF!</f>
        <v>#REF!</v>
      </c>
      <c r="C39" s="129" t="e">
        <f>+'Reyno MTB'!#REF!</f>
        <v>#REF!</v>
      </c>
      <c r="D39" s="142" t="e">
        <f>+'Reyno MTB'!#REF!</f>
        <v>#REF!</v>
      </c>
      <c r="E39" s="28" t="e">
        <f>+'Reyno MTB'!#REF!</f>
        <v>#REF!</v>
      </c>
      <c r="F39" s="132">
        <v>2017</v>
      </c>
      <c r="G39" s="136" t="s">
        <v>245</v>
      </c>
      <c r="H39" s="159" t="s">
        <v>286</v>
      </c>
    </row>
    <row r="40" spans="1:12" ht="14.65" customHeight="1" x14ac:dyDescent="0.2">
      <c r="A40" s="127" t="s">
        <v>296</v>
      </c>
      <c r="B40" s="137">
        <f>+'Reyno MTB'!C16</f>
        <v>17</v>
      </c>
      <c r="C40" s="129" t="str">
        <f>+'Reyno MTB'!D16</f>
        <v>Cobo Gallardo</v>
      </c>
      <c r="D40" s="142" t="str">
        <f>+'Reyno MTB'!E16</f>
        <v xml:space="preserve">Fernando   </v>
      </c>
      <c r="E40" s="28" t="str">
        <f>+'Reyno MTB'!F16</f>
        <v>Sr Acero</v>
      </c>
      <c r="F40" s="132">
        <f>+'Reyno MTB'!B16</f>
        <v>2014</v>
      </c>
      <c r="G40" s="136" t="s">
        <v>245</v>
      </c>
      <c r="H40" s="160" t="s">
        <v>293</v>
      </c>
    </row>
    <row r="41" spans="1:12" ht="14.65" customHeight="1" x14ac:dyDescent="0.2">
      <c r="A41" s="127" t="s">
        <v>298</v>
      </c>
      <c r="B41" s="137">
        <f>+'Reyno MTB'!C60</f>
        <v>1</v>
      </c>
      <c r="C41" s="129" t="str">
        <f>+'Reyno MTB'!D60</f>
        <v>Salido Santiago</v>
      </c>
      <c r="D41" s="142" t="str">
        <f>+'Reyno MTB'!E60</f>
        <v>Miguel Angel</v>
      </c>
      <c r="E41" s="28" t="str">
        <f>+'Reyno MTB'!F60</f>
        <v>Globero</v>
      </c>
      <c r="F41" s="132">
        <f>+'Reyno MTB'!B60</f>
        <v>2011</v>
      </c>
      <c r="G41" s="136" t="s">
        <v>233</v>
      </c>
      <c r="H41" s="160" t="s">
        <v>295</v>
      </c>
    </row>
    <row r="42" spans="1:12" ht="14.65" customHeight="1" x14ac:dyDescent="0.2">
      <c r="A42" s="127" t="s">
        <v>301</v>
      </c>
      <c r="B42" s="137">
        <f>+'Reyno MTB'!C57</f>
        <v>0</v>
      </c>
      <c r="C42" s="129" t="str">
        <f>+'Reyno MTB'!D57</f>
        <v>Rodriguez Fuentes</v>
      </c>
      <c r="D42" s="142" t="str">
        <f>+'Reyno MTB'!E57</f>
        <v>José E.</v>
      </c>
      <c r="E42" s="28" t="str">
        <f>+'Reyno MTB'!F57</f>
        <v/>
      </c>
      <c r="F42" s="132">
        <f>+'Reyno MTB'!B57</f>
        <v>2004</v>
      </c>
      <c r="G42" s="136" t="s">
        <v>224</v>
      </c>
      <c r="H42" s="148" t="s">
        <v>297</v>
      </c>
      <c r="I42" s="139"/>
    </row>
    <row r="43" spans="1:12" ht="14.65" customHeight="1" x14ac:dyDescent="0.2">
      <c r="A43" s="127" t="s">
        <v>303</v>
      </c>
      <c r="B43" s="137">
        <f>+'Reyno MTB'!C5</f>
        <v>0</v>
      </c>
      <c r="C43" s="129" t="s">
        <v>10</v>
      </c>
      <c r="D43" s="142" t="s">
        <v>11</v>
      </c>
      <c r="E43" s="28" t="str">
        <f>+'Reyno MTB'!F5</f>
        <v/>
      </c>
      <c r="F43" s="132">
        <v>2018</v>
      </c>
      <c r="G43" s="136" t="s">
        <v>299</v>
      </c>
      <c r="H43" s="148" t="s">
        <v>300</v>
      </c>
    </row>
    <row r="44" spans="1:12" ht="14.65" customHeight="1" x14ac:dyDescent="0.2">
      <c r="A44" s="127" t="s">
        <v>305</v>
      </c>
      <c r="B44" s="137">
        <f>+'Reyno MTB'!C51</f>
        <v>0</v>
      </c>
      <c r="C44" s="129" t="str">
        <f>+'Reyno MTB'!D51</f>
        <v xml:space="preserve">Pérez Marín </v>
      </c>
      <c r="D44" s="142" t="str">
        <f>+'Reyno MTB'!E51</f>
        <v>Alberto Jesús</v>
      </c>
      <c r="E44" s="28" t="str">
        <f>+'Reyno MTB'!F51</f>
        <v/>
      </c>
      <c r="F44" s="132">
        <f>+'Reyno MTB'!B51</f>
        <v>2008</v>
      </c>
      <c r="G44" s="136" t="s">
        <v>224</v>
      </c>
      <c r="H44" s="148" t="s">
        <v>316</v>
      </c>
      <c r="I44" s="156"/>
    </row>
    <row r="45" spans="1:12" ht="14.65" customHeight="1" x14ac:dyDescent="0.2">
      <c r="A45" s="127" t="s">
        <v>307</v>
      </c>
      <c r="B45" s="137">
        <f>+'Reyno MTB'!C64</f>
        <v>0</v>
      </c>
      <c r="C45" s="129" t="str">
        <f>+'Reyno MTB'!D64</f>
        <v>Villen Funes</v>
      </c>
      <c r="D45" s="142" t="str">
        <f>+'Reyno MTB'!E64</f>
        <v>Javier</v>
      </c>
      <c r="E45" s="28" t="str">
        <f>+'Reyno MTB'!F64</f>
        <v/>
      </c>
      <c r="F45" s="132">
        <v>2017</v>
      </c>
      <c r="G45" s="136" t="s">
        <v>245</v>
      </c>
      <c r="H45" s="159" t="s">
        <v>302</v>
      </c>
    </row>
    <row r="46" spans="1:12" ht="14.65" customHeight="1" x14ac:dyDescent="0.2">
      <c r="A46" s="127" t="s">
        <v>309</v>
      </c>
      <c r="B46" s="137">
        <f>+'Reyno MTB'!C55</f>
        <v>1</v>
      </c>
      <c r="C46" s="157" t="str">
        <f>+'Reyno MTB'!D55</f>
        <v>Ramirez Funes</v>
      </c>
      <c r="D46" s="157" t="str">
        <f>+'Reyno MTB'!E55</f>
        <v>Antonio</v>
      </c>
      <c r="E46" s="28" t="str">
        <f>+'Reyno MTB'!F55</f>
        <v>Globero</v>
      </c>
      <c r="F46" s="132">
        <f>+'Reyno MTB'!B55</f>
        <v>2016</v>
      </c>
      <c r="G46" s="136" t="s">
        <v>224</v>
      </c>
      <c r="H46" s="148" t="s">
        <v>306</v>
      </c>
      <c r="K46" s="156"/>
      <c r="L46" s="156"/>
    </row>
    <row r="47" spans="1:12" ht="14.65" customHeight="1" x14ac:dyDescent="0.2">
      <c r="A47" s="127" t="s">
        <v>311</v>
      </c>
      <c r="B47" s="137">
        <f>+'Reyno MTB'!C8</f>
        <v>2</v>
      </c>
      <c r="C47" s="129" t="str">
        <f>+'Reyno MTB'!D8</f>
        <v>Aranda Bravo</v>
      </c>
      <c r="D47" s="142" t="str">
        <f>+'Reyno MTB'!E8</f>
        <v>Francisco Manuel</v>
      </c>
      <c r="E47" s="28" t="str">
        <f>+'Reyno MTB'!F8</f>
        <v>Globero</v>
      </c>
      <c r="F47" s="132">
        <v>2017</v>
      </c>
      <c r="G47" s="136" t="s">
        <v>245</v>
      </c>
      <c r="H47" s="159" t="s">
        <v>308</v>
      </c>
      <c r="K47" s="156"/>
      <c r="L47" s="156"/>
    </row>
    <row r="48" spans="1:12" ht="14.65" customHeight="1" x14ac:dyDescent="0.2">
      <c r="A48" s="127" t="s">
        <v>312</v>
      </c>
      <c r="B48" s="137">
        <f>+'Reyno MTB'!C31</f>
        <v>0</v>
      </c>
      <c r="C48" s="129" t="str">
        <f>+'Reyno MTB'!D31</f>
        <v>Hidalgo Pérez  *</v>
      </c>
      <c r="D48" s="142" t="str">
        <f>+'Reyno MTB'!E31</f>
        <v>Rafael</v>
      </c>
      <c r="E48" s="28" t="str">
        <f>+'Reyno MTB'!F31</f>
        <v/>
      </c>
      <c r="F48" s="132">
        <f>+'Reyno MTB'!B31</f>
        <v>2005</v>
      </c>
      <c r="G48" s="136" t="s">
        <v>245</v>
      </c>
      <c r="H48" s="148" t="s">
        <v>310</v>
      </c>
      <c r="K48" s="156"/>
      <c r="L48" s="156"/>
    </row>
    <row r="49" spans="1:12" ht="14.65" customHeight="1" x14ac:dyDescent="0.2">
      <c r="A49" s="127" t="s">
        <v>314</v>
      </c>
      <c r="B49" s="137">
        <f>+'Reyno MTB'!C24</f>
        <v>3</v>
      </c>
      <c r="C49" s="129" t="str">
        <f>+'Reyno MTB'!D24</f>
        <v>García López *</v>
      </c>
      <c r="D49" s="142" t="str">
        <f>+'Reyno MTB'!E24</f>
        <v>Jose David</v>
      </c>
      <c r="E49" s="28" t="str">
        <f>+'Reyno MTB'!F24</f>
        <v>Globero</v>
      </c>
      <c r="F49" s="132">
        <f>+'Reyno MTB'!B24</f>
        <v>2014</v>
      </c>
      <c r="G49" s="136" t="s">
        <v>224</v>
      </c>
      <c r="H49" s="160" t="s">
        <v>65</v>
      </c>
      <c r="K49" s="156"/>
      <c r="L49" s="156"/>
    </row>
    <row r="50" spans="1:12" ht="14.65" customHeight="1" x14ac:dyDescent="0.2">
      <c r="A50" s="127" t="s">
        <v>315</v>
      </c>
      <c r="B50" s="137">
        <f>+'Reyno MTB'!C40</f>
        <v>2</v>
      </c>
      <c r="C50" s="129" t="str">
        <f>+'Reyno MTB'!D40</f>
        <v>Merino Bonilla</v>
      </c>
      <c r="D50" s="142" t="str">
        <f>+'Reyno MTB'!E40</f>
        <v>Raul</v>
      </c>
      <c r="E50" s="28" t="str">
        <f>+'Reyno MTB'!F40</f>
        <v>Globero</v>
      </c>
      <c r="F50" s="132">
        <f>+'Reyno MTB'!B40</f>
        <v>2013</v>
      </c>
      <c r="G50" s="138" t="s">
        <v>224</v>
      </c>
      <c r="H50" s="160" t="s">
        <v>103</v>
      </c>
      <c r="K50" s="156"/>
      <c r="L50" s="156"/>
    </row>
    <row r="51" spans="1:12" ht="14.65" customHeight="1" x14ac:dyDescent="0.2">
      <c r="A51" s="127" t="s">
        <v>317</v>
      </c>
      <c r="B51" s="137">
        <f>+'Reyno MTB'!C50</f>
        <v>0</v>
      </c>
      <c r="C51" s="129" t="str">
        <f>+'Reyno MTB'!D50</f>
        <v>Pérez La Rosa *</v>
      </c>
      <c r="D51" s="142" t="str">
        <f>+'Reyno MTB'!E50</f>
        <v>Manuel</v>
      </c>
      <c r="E51" s="28" t="str">
        <f>+'Reyno MTB'!F50</f>
        <v/>
      </c>
      <c r="F51" s="132">
        <f>+'Reyno MTB'!B50</f>
        <v>2004</v>
      </c>
      <c r="G51" s="136" t="s">
        <v>233</v>
      </c>
      <c r="H51" s="148" t="s">
        <v>318</v>
      </c>
      <c r="K51" s="156"/>
      <c r="L51" s="156"/>
    </row>
    <row r="52" spans="1:12" ht="14.65" customHeight="1" x14ac:dyDescent="0.2">
      <c r="A52" s="127" t="s">
        <v>319</v>
      </c>
      <c r="B52" s="137">
        <f>+'Reyno MTB'!C12</f>
        <v>0</v>
      </c>
      <c r="C52" s="129" t="str">
        <f>+'Reyno MTB'!D12</f>
        <v>Bermúdez Nieto *</v>
      </c>
      <c r="D52" s="142" t="str">
        <f>+'Reyno MTB'!E12</f>
        <v>Manuel</v>
      </c>
      <c r="E52" s="28" t="str">
        <f>+'Reyno MTB'!F12</f>
        <v/>
      </c>
      <c r="F52" s="132">
        <f>+'Reyno MTB'!B12</f>
        <v>2007</v>
      </c>
      <c r="G52" s="136" t="s">
        <v>233</v>
      </c>
      <c r="H52" s="148" t="s">
        <v>320</v>
      </c>
      <c r="K52" s="156"/>
      <c r="L52" s="156"/>
    </row>
    <row r="53" spans="1:12" ht="14.65" customHeight="1" x14ac:dyDescent="0.2">
      <c r="A53" s="127" t="s">
        <v>321</v>
      </c>
      <c r="B53" s="137">
        <f>+'Reyno MTB'!C58</f>
        <v>0</v>
      </c>
      <c r="C53" s="129" t="str">
        <f>+'Reyno MTB'!D58</f>
        <v>Ruiviejo Díaz</v>
      </c>
      <c r="D53" s="142" t="str">
        <f>+'Reyno MTB'!E58</f>
        <v>Joaquín</v>
      </c>
      <c r="E53" s="28" t="str">
        <f>+'Reyno MTB'!F58</f>
        <v/>
      </c>
      <c r="F53" s="132">
        <f>+'Reyno MTB'!B58</f>
        <v>2014</v>
      </c>
      <c r="G53" s="136" t="s">
        <v>224</v>
      </c>
      <c r="H53" s="148" t="s">
        <v>322</v>
      </c>
      <c r="K53" s="156"/>
      <c r="L53" s="156"/>
    </row>
    <row r="54" spans="1:12" ht="14.65" customHeight="1" x14ac:dyDescent="0.2">
      <c r="A54" s="127" t="s">
        <v>323</v>
      </c>
      <c r="B54" s="137" t="e">
        <f>+'Reyno MTB'!#REF!</f>
        <v>#REF!</v>
      </c>
      <c r="C54" s="129" t="e">
        <f>+'Reyno MTB'!#REF!</f>
        <v>#REF!</v>
      </c>
      <c r="D54" s="142" t="e">
        <f>+'Reyno MTB'!#REF!</f>
        <v>#REF!</v>
      </c>
      <c r="E54" s="28" t="e">
        <f>+'Reyno MTB'!#REF!</f>
        <v>#REF!</v>
      </c>
      <c r="F54" s="132" t="e">
        <f>+'Reyno MTB'!#REF!</f>
        <v>#REF!</v>
      </c>
      <c r="G54" s="136" t="s">
        <v>245</v>
      </c>
      <c r="H54" s="148" t="s">
        <v>37</v>
      </c>
      <c r="K54" s="156"/>
      <c r="L54" s="156"/>
    </row>
    <row r="55" spans="1:12" ht="14.65" customHeight="1" x14ac:dyDescent="0.2">
      <c r="A55" s="127" t="s">
        <v>324</v>
      </c>
      <c r="B55" s="137">
        <f>+'Reyno MTB'!C26</f>
        <v>0</v>
      </c>
      <c r="C55" s="129" t="str">
        <f>+'Reyno MTB'!D26</f>
        <v xml:space="preserve">García Pancorbo </v>
      </c>
      <c r="D55" s="142" t="str">
        <f>+'Reyno MTB'!E26</f>
        <v>Agustín</v>
      </c>
      <c r="E55" s="28" t="str">
        <f>+'Reyno MTB'!F26</f>
        <v/>
      </c>
      <c r="F55" s="132">
        <f>+'Reyno MTB'!B26</f>
        <v>2008</v>
      </c>
      <c r="G55" s="136" t="s">
        <v>245</v>
      </c>
      <c r="H55" s="148" t="s">
        <v>325</v>
      </c>
      <c r="K55" s="156"/>
      <c r="L55" s="156"/>
    </row>
    <row r="56" spans="1:12" ht="14.65" customHeight="1" x14ac:dyDescent="0.2">
      <c r="A56" s="127" t="s">
        <v>326</v>
      </c>
      <c r="B56" s="137">
        <f>+'Reyno MTB'!C23</f>
        <v>0</v>
      </c>
      <c r="C56" s="129" t="str">
        <f>+'Reyno MTB'!D23</f>
        <v>García López</v>
      </c>
      <c r="D56" s="130" t="str">
        <f>+'Reyno MTB'!E23</f>
        <v>David</v>
      </c>
      <c r="E56" s="28" t="str">
        <f>+'Reyno MTB'!F23</f>
        <v/>
      </c>
      <c r="F56" s="132">
        <f>+'Reyno MTB'!B23</f>
        <v>2004</v>
      </c>
      <c r="G56" s="136" t="s">
        <v>245</v>
      </c>
      <c r="H56" s="148" t="s">
        <v>62</v>
      </c>
      <c r="K56" s="156"/>
      <c r="L56" s="156"/>
    </row>
    <row r="57" spans="1:12" ht="14.65" customHeight="1" x14ac:dyDescent="0.2">
      <c r="A57" s="127" t="s">
        <v>327</v>
      </c>
      <c r="B57" s="137">
        <f>+'Reyno MTB'!C37</f>
        <v>0</v>
      </c>
      <c r="C57" s="129" t="str">
        <f>+'Reyno MTB'!D37</f>
        <v>Martín Cano</v>
      </c>
      <c r="D57" s="142" t="str">
        <f>+'Reyno MTB'!E37</f>
        <v>Valeriano</v>
      </c>
      <c r="E57" s="28" t="str">
        <f>+'Reyno MTB'!F37</f>
        <v/>
      </c>
      <c r="F57" s="132">
        <f>+'Reyno MTB'!B37</f>
        <v>2006</v>
      </c>
      <c r="G57" s="136" t="s">
        <v>245</v>
      </c>
      <c r="H57" s="148" t="s">
        <v>94</v>
      </c>
      <c r="K57" s="156"/>
      <c r="L57" s="156"/>
    </row>
    <row r="58" spans="1:12" ht="14.65" customHeight="1" x14ac:dyDescent="0.2">
      <c r="E58" s="161" t="s">
        <v>216</v>
      </c>
      <c r="K58" s="156"/>
      <c r="L58" s="156"/>
    </row>
    <row r="59" spans="1:12" ht="14.85" customHeight="1" x14ac:dyDescent="0.2">
      <c r="C59" s="158">
        <f>+COUNTA(C3:C58)</f>
        <v>55</v>
      </c>
      <c r="G59" s="147"/>
    </row>
    <row r="65535" ht="12.75" customHeight="1" x14ac:dyDescent="0.2"/>
    <row r="65536" ht="12.75" customHeight="1" x14ac:dyDescent="0.2"/>
  </sheetData>
  <sheetProtection selectLockedCells="1" selectUnlockedCells="1"/>
  <printOptions verticalCentered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Reyno MTB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J.Conde</dc:creator>
  <cp:lastModifiedBy>el dongue conde</cp:lastModifiedBy>
  <cp:lastPrinted>2018-05-07T10:14:32Z</cp:lastPrinted>
  <dcterms:created xsi:type="dcterms:W3CDTF">2018-05-07T10:15:11Z</dcterms:created>
  <dcterms:modified xsi:type="dcterms:W3CDTF">2020-12-20T08:09:00Z</dcterms:modified>
</cp:coreProperties>
</file>