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yno MTB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<sst xmlns="http://schemas.openxmlformats.org/spreadsheetml/2006/main" count="425" uniqueCount="279">
  <si>
    <t>SALIDAS CLUB MTB ALCAUDETENSE TEMPORADA 2014</t>
  </si>
  <si>
    <t>Nº SOCIO * ORDEN ALFABET</t>
  </si>
  <si>
    <t>Nº SALIDAS</t>
  </si>
  <si>
    <t>Caballeros del Reyno</t>
  </si>
  <si>
    <t>RUTAS REYNO MTB</t>
  </si>
  <si>
    <t>Via Verdel Guadajoz</t>
  </si>
  <si>
    <t>Vadohornillo</t>
  </si>
  <si>
    <t>Luque</t>
  </si>
  <si>
    <t>Fuente Alamo</t>
  </si>
  <si>
    <t>Zagrilla</t>
  </si>
  <si>
    <t>Ruta circunstancial</t>
  </si>
  <si>
    <t>Sendero de Codes</t>
  </si>
  <si>
    <t>El Papero</t>
  </si>
  <si>
    <t>Hoya Charilla</t>
  </si>
  <si>
    <t>El Monte barroso</t>
  </si>
  <si>
    <t>Campo Real</t>
  </si>
  <si>
    <t>Los Chopos</t>
  </si>
  <si>
    <t>La Tiñosa</t>
  </si>
  <si>
    <t>De lo mas hondo a lo más alto</t>
  </si>
  <si>
    <t>Barranco del infierno</t>
  </si>
  <si>
    <t>El Cabezo</t>
  </si>
  <si>
    <t>Aldeas Norte</t>
  </si>
  <si>
    <t>Vuelta Sierra*Contador</t>
  </si>
  <si>
    <t>Vuelta Pantano Viboras</t>
  </si>
  <si>
    <t>Buenos finos</t>
  </si>
  <si>
    <t>Sabariego</t>
  </si>
  <si>
    <t>Rompezapatos</t>
  </si>
  <si>
    <t>El Bailon</t>
  </si>
  <si>
    <r>
      <t>Sendero Caracolera*</t>
    </r>
    <r>
      <rPr>
        <sz val="7"/>
        <color indexed="8"/>
        <rFont val="Arial"/>
        <family val="2"/>
      </rPr>
      <t>Chircales</t>
    </r>
  </si>
  <si>
    <t>Campo de tiro</t>
  </si>
  <si>
    <t xml:space="preserve"> Stisima V.Cabeza</t>
  </si>
  <si>
    <t>Hoyo Piedra</t>
  </si>
  <si>
    <t>La Malaguilla</t>
  </si>
  <si>
    <t>HUELVA</t>
  </si>
  <si>
    <t>Martos</t>
  </si>
  <si>
    <t>Puertollano</t>
  </si>
  <si>
    <t>Cerrosantos</t>
  </si>
  <si>
    <t>Cerrajon</t>
  </si>
  <si>
    <t>Peñaflor</t>
  </si>
  <si>
    <t>Peña de Martos</t>
  </si>
  <si>
    <t>Ruta Nocturna/Zuheros</t>
  </si>
  <si>
    <t>El Solvito</t>
  </si>
  <si>
    <t>Loma la Sarna</t>
  </si>
  <si>
    <t>Club Nautico Albendín</t>
  </si>
  <si>
    <t>Los Chopos*Veredon</t>
  </si>
  <si>
    <t>Colada Lagunas / Vias verdes</t>
  </si>
  <si>
    <r>
      <t xml:space="preserve">CAZORLA/ </t>
    </r>
    <r>
      <rPr>
        <b/>
        <sz val="10"/>
        <color indexed="8"/>
        <rFont val="Arial Narrow"/>
        <family val="2"/>
      </rPr>
      <t>Nacimiento</t>
    </r>
  </si>
  <si>
    <t>Vuelta al Pantano/ Desafio</t>
  </si>
  <si>
    <t>La Acamuña</t>
  </si>
  <si>
    <t>Torredelcampo</t>
  </si>
  <si>
    <t>Castillo de la Mota</t>
  </si>
  <si>
    <t>Ruta de reconocimiento</t>
  </si>
  <si>
    <t>EL TORCAL/ domingo</t>
  </si>
  <si>
    <t>Cueva de los murciélagos</t>
  </si>
  <si>
    <t>Fuente Morellana</t>
  </si>
  <si>
    <t>vii Ruta Alcaudete-Paco Molina</t>
  </si>
  <si>
    <t>La Tetona</t>
  </si>
  <si>
    <t>Cena anual del Club</t>
  </si>
  <si>
    <t>DICBRE'13</t>
  </si>
  <si>
    <t>ENERO'2014</t>
  </si>
  <si>
    <t>FEBRERO'2014</t>
  </si>
  <si>
    <t>MARZO'2014</t>
  </si>
  <si>
    <t>ABRIL'2014</t>
  </si>
  <si>
    <t>MAYO'2014</t>
  </si>
  <si>
    <t>JUNIO'2014</t>
  </si>
  <si>
    <t>JULIO'2014</t>
  </si>
  <si>
    <t>AGOSTO'2014</t>
  </si>
  <si>
    <t>SEPTIEMBRE'2014</t>
  </si>
  <si>
    <t>OCTUBRE'2014</t>
  </si>
  <si>
    <t>NOVIEMBRE'2014</t>
  </si>
  <si>
    <t>DICIEMBRE'2014</t>
  </si>
  <si>
    <t xml:space="preserve">Total </t>
  </si>
  <si>
    <t>Apellidos</t>
  </si>
  <si>
    <t>Nombre</t>
  </si>
  <si>
    <t>Graduación</t>
  </si>
  <si>
    <t>nº 1</t>
  </si>
  <si>
    <r>
      <t xml:space="preserve">Alba Villena  </t>
    </r>
    <r>
      <rPr>
        <b/>
        <sz val="8"/>
        <color indexed="10"/>
        <rFont val="Arial Narrow"/>
        <family val="2"/>
      </rPr>
      <t>*</t>
    </r>
  </si>
  <si>
    <t>Francisco</t>
  </si>
  <si>
    <t>MASTER PEDAL</t>
  </si>
  <si>
    <t>nº 2</t>
  </si>
  <si>
    <t>Acosta Abuin</t>
  </si>
  <si>
    <t>Juan Pablo</t>
  </si>
  <si>
    <t>nº 3</t>
  </si>
  <si>
    <t>Barranco García</t>
  </si>
  <si>
    <t>Miguel Angel</t>
  </si>
  <si>
    <t>nº 4</t>
  </si>
  <si>
    <r>
      <t xml:space="preserve">Bermúdez Nieto </t>
    </r>
    <r>
      <rPr>
        <b/>
        <sz val="8"/>
        <rFont val="Arial Narrow"/>
        <family val="2"/>
      </rPr>
      <t>*</t>
    </r>
  </si>
  <si>
    <t>Manuel</t>
  </si>
  <si>
    <t>nº 5</t>
  </si>
  <si>
    <t>Cabello Ramírez</t>
  </si>
  <si>
    <t>nº 6</t>
  </si>
  <si>
    <t>Cabello Baena</t>
  </si>
  <si>
    <t xml:space="preserve">Manuel </t>
  </si>
  <si>
    <t>nº 7</t>
  </si>
  <si>
    <t>Camacho Hernández</t>
  </si>
  <si>
    <t>Ramón</t>
  </si>
  <si>
    <t>nº 8</t>
  </si>
  <si>
    <t>Canillo Iglesias</t>
  </si>
  <si>
    <t>Jose Antonio</t>
  </si>
  <si>
    <t>nº 9</t>
  </si>
  <si>
    <t>Catalan Ballesteros</t>
  </si>
  <si>
    <t>Julio</t>
  </si>
  <si>
    <t>nº 10</t>
  </si>
  <si>
    <t>Cobo Gallardo</t>
  </si>
  <si>
    <t xml:space="preserve">Fernando   </t>
  </si>
  <si>
    <t>nº 11</t>
  </si>
  <si>
    <t>Conde Zuheros</t>
  </si>
  <si>
    <t xml:space="preserve">Jose  </t>
  </si>
  <si>
    <t>nº 12</t>
  </si>
  <si>
    <t xml:space="preserve">Corrales González </t>
  </si>
  <si>
    <t>Jose A.</t>
  </si>
  <si>
    <t>Corrales Gonzalez</t>
  </si>
  <si>
    <t>nº 13</t>
  </si>
  <si>
    <t>Díaz Castro</t>
  </si>
  <si>
    <t>Jesús</t>
  </si>
  <si>
    <t>nº 14</t>
  </si>
  <si>
    <t>Díaz Pedregal</t>
  </si>
  <si>
    <t>David</t>
  </si>
  <si>
    <t>nº 15</t>
  </si>
  <si>
    <t>Expósito Moraleda</t>
  </si>
  <si>
    <t>Fran</t>
  </si>
  <si>
    <t>nº 16</t>
  </si>
  <si>
    <t>Expósito Villena</t>
  </si>
  <si>
    <t>Antonio</t>
  </si>
  <si>
    <t>nº 17</t>
  </si>
  <si>
    <t>García López</t>
  </si>
  <si>
    <t>nº 18</t>
  </si>
  <si>
    <t>Jose David</t>
  </si>
  <si>
    <t>nº 19</t>
  </si>
  <si>
    <t xml:space="preserve">García Pancorbo </t>
  </si>
  <si>
    <t>Agustín</t>
  </si>
  <si>
    <t>nº 20</t>
  </si>
  <si>
    <t>Gonzalez Gonzalez</t>
  </si>
  <si>
    <t>M.Santiago</t>
  </si>
  <si>
    <t>nº 21</t>
  </si>
  <si>
    <t>Gómez Heredia</t>
  </si>
  <si>
    <t>nº 22</t>
  </si>
  <si>
    <t>Gutiérrez Ortiz</t>
  </si>
  <si>
    <t>nº 23</t>
  </si>
  <si>
    <r>
      <t xml:space="preserve">Herena Aranda  </t>
    </r>
    <r>
      <rPr>
        <b/>
        <sz val="8"/>
        <color indexed="10"/>
        <rFont val="Arial Narrow"/>
        <family val="2"/>
      </rPr>
      <t>***</t>
    </r>
  </si>
  <si>
    <t>J.Manuel</t>
  </si>
  <si>
    <t>nº 24</t>
  </si>
  <si>
    <r>
      <t xml:space="preserve">Hidalgo Pérez </t>
    </r>
    <r>
      <rPr>
        <b/>
        <sz val="8"/>
        <color indexed="10"/>
        <rFont val="Arial Narrow"/>
        <family val="2"/>
      </rPr>
      <t xml:space="preserve"> *</t>
    </r>
  </si>
  <si>
    <t>Rafael</t>
  </si>
  <si>
    <t>nº 25</t>
  </si>
  <si>
    <t>Jiménez Molina</t>
  </si>
  <si>
    <t>Jerónimo</t>
  </si>
  <si>
    <t>nº 26</t>
  </si>
  <si>
    <t>Martín Cano</t>
  </si>
  <si>
    <t>Valeriano</t>
  </si>
  <si>
    <t>nº 27</t>
  </si>
  <si>
    <t>Medina Luque</t>
  </si>
  <si>
    <t>Pedro José</t>
  </si>
  <si>
    <t>nº 28</t>
  </si>
  <si>
    <t>Mendoza García **</t>
  </si>
  <si>
    <t>nº 29</t>
  </si>
  <si>
    <t>Merino Bonilla</t>
  </si>
  <si>
    <t>Raul</t>
  </si>
  <si>
    <t>nº 30</t>
  </si>
  <si>
    <r>
      <t xml:space="preserve">Merino Serrano 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>*</t>
    </r>
  </si>
  <si>
    <t>Pablo</t>
  </si>
  <si>
    <t>nº 31</t>
  </si>
  <si>
    <r>
      <t xml:space="preserve">Moral López </t>
    </r>
    <r>
      <rPr>
        <sz val="8"/>
        <color indexed="10"/>
        <rFont val="Arial Narrow"/>
        <family val="2"/>
      </rPr>
      <t>*</t>
    </r>
  </si>
  <si>
    <t>Manuel Angel</t>
  </si>
  <si>
    <t>nº 32</t>
  </si>
  <si>
    <t xml:space="preserve">Moya Ortega </t>
  </si>
  <si>
    <t>Prudencio</t>
  </si>
  <si>
    <t>nº 33</t>
  </si>
  <si>
    <r>
      <t xml:space="preserve">Muñoz Quintero  </t>
    </r>
    <r>
      <rPr>
        <b/>
        <sz val="8"/>
        <rFont val="Arial Narrow"/>
        <family val="2"/>
      </rPr>
      <t>*</t>
    </r>
  </si>
  <si>
    <t>Daniel José</t>
  </si>
  <si>
    <t>nº 34</t>
  </si>
  <si>
    <r>
      <t xml:space="preserve">Ortega de la Torre  </t>
    </r>
    <r>
      <rPr>
        <b/>
        <sz val="8"/>
        <color indexed="10"/>
        <rFont val="Arial Narrow"/>
        <family val="2"/>
      </rPr>
      <t>****</t>
    </r>
  </si>
  <si>
    <t>Daniel</t>
  </si>
  <si>
    <t>nº 35</t>
  </si>
  <si>
    <r>
      <t xml:space="preserve">Ortega Ortega  </t>
    </r>
    <r>
      <rPr>
        <b/>
        <sz val="8"/>
        <color indexed="10"/>
        <rFont val="Arial Narrow"/>
        <family val="2"/>
      </rPr>
      <t>*</t>
    </r>
  </si>
  <si>
    <t>nº 36</t>
  </si>
  <si>
    <t>Panadero Rutete</t>
  </si>
  <si>
    <t>Juani</t>
  </si>
  <si>
    <t>nº 37</t>
  </si>
  <si>
    <t>Peña Muñoz</t>
  </si>
  <si>
    <t>AntºRafael</t>
  </si>
  <si>
    <t>nº 38</t>
  </si>
  <si>
    <t>Pérez García</t>
  </si>
  <si>
    <t>Miguel</t>
  </si>
  <si>
    <t>nº 39</t>
  </si>
  <si>
    <t>Pérez La Rosa *</t>
  </si>
  <si>
    <t>nº 40</t>
  </si>
  <si>
    <t xml:space="preserve">Pérez Marín </t>
  </si>
  <si>
    <t>Alberto Jesús</t>
  </si>
  <si>
    <t>nº 41</t>
  </si>
  <si>
    <t>Carlos</t>
  </si>
  <si>
    <t>nº 42</t>
  </si>
  <si>
    <t>Pérez Sanchez</t>
  </si>
  <si>
    <t>José</t>
  </si>
  <si>
    <t>nº 43</t>
  </si>
  <si>
    <t>Porras Heredia</t>
  </si>
  <si>
    <t>José Miguel</t>
  </si>
  <si>
    <t>nº 44</t>
  </si>
  <si>
    <t>Quero Funes</t>
  </si>
  <si>
    <t>nº 45</t>
  </si>
  <si>
    <t>Rodriguez Fuentes</t>
  </si>
  <si>
    <t>José E.</t>
  </si>
  <si>
    <t>nº 46</t>
  </si>
  <si>
    <t>Ruiviejo Díaz</t>
  </si>
  <si>
    <t>Joaquín</t>
  </si>
  <si>
    <t>nº 47</t>
  </si>
  <si>
    <t>Salido Santiago</t>
  </si>
  <si>
    <t>nº 48</t>
  </si>
  <si>
    <t>Sierra Cerdán</t>
  </si>
  <si>
    <t>nº 49</t>
  </si>
  <si>
    <t>Teruel Lara</t>
  </si>
  <si>
    <t>nº 50</t>
  </si>
  <si>
    <t>Vico Vico</t>
  </si>
  <si>
    <t>Juan</t>
  </si>
  <si>
    <t>nº 51</t>
  </si>
  <si>
    <t>nº 52</t>
  </si>
  <si>
    <t>Vílchez Jiménez  *</t>
  </si>
  <si>
    <t>nº 53</t>
  </si>
  <si>
    <t>Villarejo Urrea</t>
  </si>
  <si>
    <t>Nº socios*salida</t>
  </si>
  <si>
    <t>Media mes</t>
  </si>
  <si>
    <t>Socios con salidas</t>
  </si>
  <si>
    <t>Socios sin salidas</t>
  </si>
  <si>
    <t>Invitados</t>
  </si>
  <si>
    <t>Total…..</t>
  </si>
  <si>
    <t>Nº Total en salida</t>
  </si>
  <si>
    <t>REYNO MTB alcaudetense</t>
  </si>
  <si>
    <t>Nº socios</t>
  </si>
  <si>
    <t>Total salidas</t>
  </si>
  <si>
    <t>Salida más numerosa</t>
  </si>
  <si>
    <t>Aprendices  globeros</t>
  </si>
  <si>
    <t>0 salidas</t>
  </si>
  <si>
    <t>Salida menos numerosa</t>
  </si>
  <si>
    <t>Globero</t>
  </si>
  <si>
    <t>1*5</t>
  </si>
  <si>
    <t>Globetroter</t>
  </si>
  <si>
    <t>6*10</t>
  </si>
  <si>
    <t>MAESTROS DEL MTB</t>
  </si>
  <si>
    <t>Caballero del  Carbón</t>
  </si>
  <si>
    <t>11*15</t>
  </si>
  <si>
    <t>nº</t>
  </si>
  <si>
    <t>Años</t>
  </si>
  <si>
    <t>Sr Acero</t>
  </si>
  <si>
    <t>16*20</t>
  </si>
  <si>
    <t>Daniel Ortega de la Torre</t>
  </si>
  <si>
    <t>2008-2011-2012-2013</t>
  </si>
  <si>
    <t>Señor del Carbono</t>
  </si>
  <si>
    <t>21*25</t>
  </si>
  <si>
    <t>J.Manuel Herena Aranda</t>
  </si>
  <si>
    <t>2010-2012-2013</t>
  </si>
  <si>
    <t>Señor del Scandio</t>
  </si>
  <si>
    <t>26*30</t>
  </si>
  <si>
    <t>Miguel A. Mendoza Garcia</t>
  </si>
  <si>
    <t>2008-2010</t>
  </si>
  <si>
    <t>Señor del Titanio</t>
  </si>
  <si>
    <t>31*35</t>
  </si>
  <si>
    <t>Daniel Muñoz Quintero</t>
  </si>
  <si>
    <t>Señor del Girociclo</t>
  </si>
  <si>
    <t>36*40</t>
  </si>
  <si>
    <t xml:space="preserve"> </t>
  </si>
  <si>
    <t>Francisco Alba Villena</t>
  </si>
  <si>
    <t>Master Pedal</t>
  </si>
  <si>
    <t>&gt;40</t>
  </si>
  <si>
    <t>Francisco Molina Aranda</t>
  </si>
  <si>
    <t>Total…</t>
  </si>
  <si>
    <t xml:space="preserve">Francisco Ortega Ortega        </t>
  </si>
  <si>
    <t>Jose A. Vilchez Jiménez</t>
  </si>
  <si>
    <t>Manuel Bermúdez Nieto</t>
  </si>
  <si>
    <t>Manuel Angel Moral López</t>
  </si>
  <si>
    <t>Record de salidas Temporada 2013: 51</t>
  </si>
  <si>
    <t>Manuel Pérez La Rosa</t>
  </si>
  <si>
    <t>Pablo Merino Serrano</t>
  </si>
  <si>
    <t>Rafael Hidalgo Pérez</t>
  </si>
  <si>
    <t>Clasificacion del Reyno 2014</t>
  </si>
  <si>
    <t>Nºsalidas</t>
  </si>
  <si>
    <t>Socio</t>
  </si>
  <si>
    <t>cena</t>
  </si>
  <si>
    <t>Jose</t>
  </si>
  <si>
    <t>Fernando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</si>
</sst>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D&quot;, &quot;MMMM\ DD&quot;, &quot;YYYY"/>
    <numFmt numFmtId="166" formatCode="MM/YY"/>
    <numFmt numFmtId="167" formatCode="0"/>
    <numFmt numFmtId="168" formatCode="0%"/>
  </numFmts>
  <fonts count="65"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u val="single"/>
      <sz val="10"/>
      <color indexed="12"/>
      <name val="Arial"/>
      <family val="2"/>
    </font>
    <font>
      <sz val="8"/>
      <color indexed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53"/>
      <name val="Arial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b/>
      <sz val="10"/>
      <color indexed="3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color indexed="53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53"/>
      <name val="Arial Narrow"/>
      <family val="2"/>
    </font>
    <font>
      <sz val="8"/>
      <color indexed="57"/>
      <name val="Arial Narrow"/>
      <family val="2"/>
    </font>
    <font>
      <b/>
      <sz val="8"/>
      <color indexed="12"/>
      <name val="Arial Narrow"/>
      <family val="2"/>
    </font>
    <font>
      <b/>
      <sz val="8"/>
      <color indexed="39"/>
      <name val="Arial Narrow"/>
      <family val="2"/>
    </font>
    <font>
      <b/>
      <sz val="8"/>
      <color indexed="52"/>
      <name val="Arial Narrow"/>
      <family val="2"/>
    </font>
    <font>
      <b/>
      <sz val="8"/>
      <color indexed="51"/>
      <name val="Arial Narrow"/>
      <family val="2"/>
    </font>
    <font>
      <b/>
      <sz val="8"/>
      <color indexed="33"/>
      <name val="Arial Narrow"/>
      <family val="2"/>
    </font>
    <font>
      <sz val="8"/>
      <color indexed="21"/>
      <name val="Arial Narrow"/>
      <family val="2"/>
    </font>
    <font>
      <b/>
      <sz val="8"/>
      <color indexed="30"/>
      <name val="Arial Narrow"/>
      <family val="2"/>
    </font>
    <font>
      <b/>
      <sz val="8"/>
      <color indexed="61"/>
      <name val="Arial Narrow"/>
      <family val="2"/>
    </font>
    <font>
      <sz val="8"/>
      <color indexed="53"/>
      <name val="Arial Narrow"/>
      <family val="2"/>
    </font>
    <font>
      <b/>
      <sz val="8"/>
      <color indexed="48"/>
      <name val="Arial Narrow"/>
      <family val="2"/>
    </font>
    <font>
      <sz val="8"/>
      <color indexed="48"/>
      <name val="Arial Narrow"/>
      <family val="2"/>
    </font>
    <font>
      <sz val="8"/>
      <color indexed="17"/>
      <name val="Arial Narrow"/>
      <family val="2"/>
    </font>
    <font>
      <b/>
      <sz val="8"/>
      <name val="Arial"/>
      <family val="2"/>
    </font>
    <font>
      <sz val="8"/>
      <color indexed="12"/>
      <name val="Arial Narrow"/>
      <family val="2"/>
    </font>
    <font>
      <b/>
      <sz val="10"/>
      <color indexed="40"/>
      <name val="Arial Black"/>
      <family val="2"/>
    </font>
    <font>
      <b/>
      <sz val="8"/>
      <color indexed="40"/>
      <name val="Arial Narrow"/>
      <family val="2"/>
    </font>
    <font>
      <sz val="8"/>
      <color indexed="14"/>
      <name val="Arial Narrow"/>
      <family val="2"/>
    </font>
    <font>
      <sz val="8"/>
      <color indexed="20"/>
      <name val="Arial Narrow"/>
      <family val="2"/>
    </font>
    <font>
      <b/>
      <sz val="9"/>
      <color indexed="44"/>
      <name val="Arial Narrow"/>
      <family val="2"/>
    </font>
    <font>
      <sz val="8"/>
      <color indexed="11"/>
      <name val="Arial Narrow"/>
      <family val="2"/>
    </font>
    <font>
      <b/>
      <sz val="9"/>
      <color indexed="53"/>
      <name val="Arial Narrow"/>
      <family val="2"/>
    </font>
    <font>
      <sz val="14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Baskerville Old Face"/>
      <family val="1"/>
    </font>
    <font>
      <b/>
      <sz val="10"/>
      <color indexed="33"/>
      <name val="Baskerville Old Face"/>
      <family val="1"/>
    </font>
    <font>
      <b/>
      <sz val="9"/>
      <color indexed="33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52"/>
      <name val="Arial"/>
      <family val="2"/>
    </font>
    <font>
      <b/>
      <sz val="9"/>
      <color indexed="62"/>
      <name val="Arial"/>
      <family val="2"/>
    </font>
    <font>
      <sz val="10"/>
      <color indexed="57"/>
      <name val="Baskerville Old Face"/>
      <family val="1"/>
    </font>
    <font>
      <b/>
      <sz val="9"/>
      <color indexed="51"/>
      <name val="Arial"/>
      <family val="2"/>
    </font>
    <font>
      <sz val="10"/>
      <color indexed="21"/>
      <name val="Baskerville Old Face"/>
      <family val="1"/>
    </font>
    <font>
      <sz val="9"/>
      <color indexed="21"/>
      <name val="Arial"/>
      <family val="2"/>
    </font>
    <font>
      <sz val="10"/>
      <color indexed="53"/>
      <name val="Baskerville Old Face"/>
      <family val="1"/>
    </font>
  </fonts>
  <fills count="1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5" fillId="0" borderId="0" applyNumberFormat="0" applyFill="0" applyBorder="0" applyAlignment="0" applyProtection="0"/>
    <xf numFmtId="165" fontId="1" fillId="2" borderId="0" applyBorder="0" applyProtection="0">
      <alignment horizontal="center"/>
    </xf>
    <xf numFmtId="164" fontId="1" fillId="0" borderId="1">
      <alignment horizontal="center" vertical="top"/>
      <protection/>
    </xf>
    <xf numFmtId="164" fontId="1" fillId="0" borderId="2" applyAlignment="0">
      <protection/>
    </xf>
  </cellStyleXfs>
  <cellXfs count="27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readingOrder="1"/>
    </xf>
    <xf numFmtId="164" fontId="3" fillId="0" borderId="0" xfId="0" applyFont="1" applyAlignment="1">
      <alignment horizontal="center"/>
    </xf>
    <xf numFmtId="164" fontId="4" fillId="0" borderId="0" xfId="20" applyNumberFormat="1" applyFont="1" applyFill="1" applyBorder="1" applyAlignment="1" applyProtection="1">
      <alignment horizontal="left"/>
      <protection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readingOrder="1"/>
    </xf>
    <xf numFmtId="164" fontId="6" fillId="0" borderId="0" xfId="0" applyFont="1" applyAlignment="1">
      <alignment/>
    </xf>
    <xf numFmtId="164" fontId="2" fillId="0" borderId="0" xfId="0" applyFont="1" applyAlignment="1">
      <alignment horizontal="justify" textRotation="90" wrapText="1"/>
    </xf>
    <xf numFmtId="164" fontId="7" fillId="0" borderId="0" xfId="0" applyFont="1" applyAlignment="1">
      <alignment horizontal="center" vertical="center" textRotation="87"/>
    </xf>
    <xf numFmtId="164" fontId="7" fillId="0" borderId="0" xfId="0" applyFont="1" applyAlignment="1">
      <alignment horizontal="left" vertical="center"/>
    </xf>
    <xf numFmtId="164" fontId="7" fillId="0" borderId="0" xfId="0" applyFont="1" applyAlignment="1">
      <alignment horizontal="left" vertical="center" textRotation="87"/>
    </xf>
    <xf numFmtId="164" fontId="8" fillId="0" borderId="0" xfId="0" applyFont="1" applyAlignment="1">
      <alignment horizontal="center" vertical="center" wrapText="1"/>
    </xf>
    <xf numFmtId="164" fontId="0" fillId="0" borderId="0" xfId="0" applyFont="1" applyAlignment="1">
      <alignment textRotation="89" wrapText="1"/>
    </xf>
    <xf numFmtId="164" fontId="9" fillId="3" borderId="0" xfId="20" applyNumberFormat="1" applyFont="1" applyFill="1" applyBorder="1" applyAlignment="1" applyProtection="1">
      <alignment textRotation="87" wrapText="1"/>
      <protection/>
    </xf>
    <xf numFmtId="164" fontId="10" fillId="0" borderId="0" xfId="0" applyFont="1" applyAlignment="1">
      <alignment textRotation="89" wrapText="1"/>
    </xf>
    <xf numFmtId="164" fontId="0" fillId="0" borderId="0" xfId="0" applyFont="1" applyAlignment="1">
      <alignment textRotation="90" wrapText="1"/>
    </xf>
    <xf numFmtId="164" fontId="11" fillId="4" borderId="0" xfId="20" applyNumberFormat="1" applyFont="1" applyFill="1" applyBorder="1" applyAlignment="1" applyProtection="1">
      <alignment textRotation="87" wrapText="1"/>
      <protection/>
    </xf>
    <xf numFmtId="164" fontId="12" fillId="4" borderId="0" xfId="20" applyNumberFormat="1" applyFont="1" applyFill="1" applyBorder="1" applyAlignment="1" applyProtection="1">
      <alignment textRotation="87" wrapText="1"/>
      <protection/>
    </xf>
    <xf numFmtId="164" fontId="13" fillId="5" borderId="0" xfId="20" applyNumberFormat="1" applyFont="1" applyFill="1" applyBorder="1" applyAlignment="1" applyProtection="1">
      <alignment textRotation="87" wrapText="1"/>
      <protection/>
    </xf>
    <xf numFmtId="164" fontId="14" fillId="6" borderId="0" xfId="0" applyFont="1" applyFill="1" applyAlignment="1">
      <alignment textRotation="87" wrapText="1"/>
    </xf>
    <xf numFmtId="164" fontId="15" fillId="5" borderId="0" xfId="20" applyNumberFormat="1" applyFont="1" applyFill="1" applyBorder="1" applyAlignment="1" applyProtection="1">
      <alignment textRotation="87" wrapText="1"/>
      <protection/>
    </xf>
    <xf numFmtId="164" fontId="11" fillId="5" borderId="0" xfId="20" applyNumberFormat="1" applyFont="1" applyFill="1" applyBorder="1" applyAlignment="1" applyProtection="1">
      <alignment textRotation="87" wrapText="1"/>
      <protection/>
    </xf>
    <xf numFmtId="164" fontId="16" fillId="5" borderId="0" xfId="20" applyNumberFormat="1" applyFont="1" applyFill="1" applyBorder="1" applyAlignment="1" applyProtection="1">
      <alignment textRotation="87" wrapText="1"/>
      <protection/>
    </xf>
    <xf numFmtId="164" fontId="13" fillId="7" borderId="0" xfId="20" applyNumberFormat="1" applyFont="1" applyFill="1" applyBorder="1" applyAlignment="1" applyProtection="1">
      <alignment textRotation="87" wrapText="1"/>
      <protection/>
    </xf>
    <xf numFmtId="164" fontId="11" fillId="7" borderId="0" xfId="20" applyNumberFormat="1" applyFont="1" applyFill="1" applyBorder="1" applyAlignment="1" applyProtection="1">
      <alignment horizontal="left" textRotation="87" wrapText="1"/>
      <protection/>
    </xf>
    <xf numFmtId="164" fontId="11" fillId="7" borderId="0" xfId="20" applyNumberFormat="1" applyFont="1" applyFill="1" applyBorder="1" applyAlignment="1" applyProtection="1">
      <alignment textRotation="87" wrapText="1"/>
      <protection/>
    </xf>
    <xf numFmtId="164" fontId="11" fillId="8" borderId="0" xfId="20" applyNumberFormat="1" applyFont="1" applyFill="1" applyBorder="1" applyAlignment="1" applyProtection="1">
      <alignment textRotation="87" wrapText="1"/>
      <protection/>
    </xf>
    <xf numFmtId="164" fontId="11" fillId="9" borderId="0" xfId="20" applyNumberFormat="1" applyFont="1" applyFill="1" applyBorder="1" applyAlignment="1" applyProtection="1">
      <alignment textRotation="87" wrapText="1"/>
      <protection/>
    </xf>
    <xf numFmtId="164" fontId="13" fillId="9" borderId="0" xfId="0" applyFont="1" applyFill="1" applyAlignment="1">
      <alignment textRotation="87" wrapText="1"/>
    </xf>
    <xf numFmtId="164" fontId="17" fillId="9" borderId="0" xfId="20" applyNumberFormat="1" applyFont="1" applyFill="1" applyBorder="1" applyAlignment="1" applyProtection="1">
      <alignment textRotation="87" wrapText="1"/>
      <protection/>
    </xf>
    <xf numFmtId="164" fontId="18" fillId="9" borderId="0" xfId="0" applyFont="1" applyFill="1" applyAlignment="1">
      <alignment vertical="center" textRotation="87" wrapText="1"/>
    </xf>
    <xf numFmtId="164" fontId="19" fillId="9" borderId="0" xfId="0" applyFont="1" applyFill="1" applyAlignment="1">
      <alignment vertical="center" textRotation="87" wrapText="1"/>
    </xf>
    <xf numFmtId="164" fontId="20" fillId="9" borderId="0" xfId="0" applyFont="1" applyFill="1" applyAlignment="1">
      <alignment vertical="center" textRotation="87" wrapText="1"/>
    </xf>
    <xf numFmtId="164" fontId="21" fillId="2" borderId="0" xfId="0" applyFont="1" applyFill="1" applyAlignment="1">
      <alignment textRotation="87" wrapText="1"/>
    </xf>
    <xf numFmtId="164" fontId="18" fillId="2" borderId="0" xfId="0" applyFont="1" applyFill="1" applyAlignment="1">
      <alignment vertical="center" textRotation="87"/>
    </xf>
    <xf numFmtId="164" fontId="11" fillId="2" borderId="0" xfId="0" applyFont="1" applyFill="1" applyAlignment="1">
      <alignment textRotation="87" wrapText="1"/>
    </xf>
    <xf numFmtId="164" fontId="22" fillId="2" borderId="0" xfId="0" applyFont="1" applyFill="1" applyAlignment="1">
      <alignment textRotation="87" wrapText="1"/>
    </xf>
    <xf numFmtId="164" fontId="7" fillId="6" borderId="0" xfId="0" applyFont="1" applyFill="1" applyAlignment="1">
      <alignment textRotation="87"/>
    </xf>
    <xf numFmtId="164" fontId="20" fillId="7" borderId="0" xfId="0" applyFont="1" applyFill="1" applyAlignment="1">
      <alignment vertical="center" textRotation="87"/>
    </xf>
    <xf numFmtId="164" fontId="23" fillId="7" borderId="0" xfId="0" applyFont="1" applyFill="1" applyAlignment="1">
      <alignment vertical="center" textRotation="87"/>
    </xf>
    <xf numFmtId="164" fontId="7" fillId="7" borderId="0" xfId="0" applyFont="1" applyFill="1" applyAlignment="1">
      <alignment vertical="center" textRotation="87"/>
    </xf>
    <xf numFmtId="164" fontId="24" fillId="7" borderId="0" xfId="0" applyFont="1" applyFill="1" applyAlignment="1">
      <alignment vertical="center" textRotation="87"/>
    </xf>
    <xf numFmtId="164" fontId="7" fillId="2" borderId="0" xfId="0" applyFont="1" applyFill="1" applyAlignment="1">
      <alignment vertical="center" textRotation="87"/>
    </xf>
    <xf numFmtId="164" fontId="20" fillId="2" borderId="0" xfId="0" applyFont="1" applyFill="1" applyAlignment="1">
      <alignment vertical="center" textRotation="87"/>
    </xf>
    <xf numFmtId="164" fontId="20" fillId="10" borderId="0" xfId="0" applyFont="1" applyFill="1" applyAlignment="1">
      <alignment vertical="center" textRotation="87"/>
    </xf>
    <xf numFmtId="164" fontId="24" fillId="10" borderId="0" xfId="0" applyFont="1" applyFill="1" applyAlignment="1">
      <alignment vertical="center" textRotation="87"/>
    </xf>
    <xf numFmtId="164" fontId="13" fillId="3" borderId="0" xfId="20" applyNumberFormat="1" applyFont="1" applyFill="1" applyBorder="1" applyAlignment="1" applyProtection="1">
      <alignment textRotation="87"/>
      <protection/>
    </xf>
    <xf numFmtId="164" fontId="7" fillId="11" borderId="0" xfId="0" applyFont="1" applyFill="1" applyAlignment="1">
      <alignment vertical="center" textRotation="87"/>
    </xf>
    <xf numFmtId="164" fontId="7" fillId="0" borderId="0" xfId="0" applyFont="1" applyAlignment="1">
      <alignment vertical="center" textRotation="87"/>
    </xf>
    <xf numFmtId="166" fontId="1" fillId="12" borderId="3" xfId="0" applyNumberFormat="1" applyFont="1" applyFill="1" applyBorder="1" applyAlignment="1">
      <alignment horizontal="center"/>
    </xf>
    <xf numFmtId="164" fontId="1" fillId="13" borderId="4" xfId="0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center"/>
    </xf>
    <xf numFmtId="164" fontId="1" fillId="5" borderId="6" xfId="0" applyFont="1" applyFill="1" applyBorder="1" applyAlignment="1">
      <alignment horizontal="center"/>
    </xf>
    <xf numFmtId="164" fontId="1" fillId="7" borderId="6" xfId="0" applyFont="1" applyFill="1" applyBorder="1" applyAlignment="1">
      <alignment horizontal="center"/>
    </xf>
    <xf numFmtId="164" fontId="1" fillId="8" borderId="6" xfId="0" applyFont="1" applyFill="1" applyBorder="1" applyAlignment="1">
      <alignment horizontal="center"/>
    </xf>
    <xf numFmtId="164" fontId="1" fillId="9" borderId="6" xfId="0" applyFont="1" applyFill="1" applyBorder="1" applyAlignment="1">
      <alignment horizontal="center"/>
    </xf>
    <xf numFmtId="164" fontId="1" fillId="9" borderId="2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 wrapText="1" readingOrder="1"/>
    </xf>
    <xf numFmtId="164" fontId="1" fillId="6" borderId="8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1" fillId="10" borderId="4" xfId="0" applyFont="1" applyFill="1" applyBorder="1" applyAlignment="1">
      <alignment/>
    </xf>
    <xf numFmtId="164" fontId="1" fillId="10" borderId="10" xfId="0" applyFont="1" applyFill="1" applyBorder="1" applyAlignment="1">
      <alignment/>
    </xf>
    <xf numFmtId="167" fontId="1" fillId="3" borderId="4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justify" wrapText="1"/>
    </xf>
    <xf numFmtId="164" fontId="25" fillId="14" borderId="11" xfId="0" applyFont="1" applyFill="1" applyBorder="1" applyAlignment="1">
      <alignment horizontal="center"/>
    </xf>
    <xf numFmtId="167" fontId="1" fillId="12" borderId="6" xfId="0" applyNumberFormat="1" applyFont="1" applyFill="1" applyBorder="1" applyAlignment="1">
      <alignment horizontal="center" vertical="center"/>
    </xf>
    <xf numFmtId="167" fontId="1" fillId="12" borderId="12" xfId="0" applyNumberFormat="1" applyFont="1" applyFill="1" applyBorder="1" applyAlignment="1">
      <alignment horizontal="center" vertical="center"/>
    </xf>
    <xf numFmtId="164" fontId="1" fillId="12" borderId="10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7" fontId="1" fillId="4" borderId="5" xfId="0" applyNumberFormat="1" applyFont="1" applyFill="1" applyBorder="1" applyAlignment="1">
      <alignment horizontal="center" vertical="center"/>
    </xf>
    <xf numFmtId="167" fontId="1" fillId="4" borderId="12" xfId="0" applyNumberFormat="1" applyFont="1" applyFill="1" applyBorder="1" applyAlignment="1">
      <alignment horizontal="center" vertical="center"/>
    </xf>
    <xf numFmtId="167" fontId="17" fillId="5" borderId="15" xfId="0" applyNumberFormat="1" applyFont="1" applyFill="1" applyBorder="1" applyAlignment="1">
      <alignment horizontal="center" vertical="center"/>
    </xf>
    <xf numFmtId="167" fontId="26" fillId="5" borderId="16" xfId="0" applyNumberFormat="1" applyFont="1" applyFill="1" applyBorder="1" applyAlignment="1">
      <alignment horizontal="center" vertical="center"/>
    </xf>
    <xf numFmtId="167" fontId="1" fillId="5" borderId="16" xfId="0" applyNumberFormat="1" applyFont="1" applyFill="1" applyBorder="1" applyAlignment="1">
      <alignment horizontal="center" vertical="center"/>
    </xf>
    <xf numFmtId="167" fontId="1" fillId="7" borderId="6" xfId="0" applyNumberFormat="1" applyFont="1" applyFill="1" applyBorder="1" applyAlignment="1">
      <alignment horizontal="center" vertical="center"/>
    </xf>
    <xf numFmtId="167" fontId="26" fillId="7" borderId="12" xfId="0" applyNumberFormat="1" applyFont="1" applyFill="1" applyBorder="1" applyAlignment="1">
      <alignment horizontal="center" vertical="center"/>
    </xf>
    <xf numFmtId="167" fontId="1" fillId="7" borderId="12" xfId="0" applyNumberFormat="1" applyFont="1" applyFill="1" applyBorder="1" applyAlignment="1">
      <alignment horizontal="center" vertical="center" readingOrder="1"/>
    </xf>
    <xf numFmtId="167" fontId="17" fillId="7" borderId="12" xfId="0" applyNumberFormat="1" applyFont="1" applyFill="1" applyBorder="1" applyAlignment="1">
      <alignment horizontal="center" vertical="center"/>
    </xf>
    <xf numFmtId="167" fontId="1" fillId="8" borderId="6" xfId="0" applyNumberFormat="1" applyFont="1" applyFill="1" applyBorder="1" applyAlignment="1">
      <alignment horizontal="center" vertical="center"/>
    </xf>
    <xf numFmtId="167" fontId="1" fillId="8" borderId="12" xfId="0" applyNumberFormat="1" applyFont="1" applyFill="1" applyBorder="1" applyAlignment="1">
      <alignment horizontal="center" vertical="center"/>
    </xf>
    <xf numFmtId="167" fontId="1" fillId="9" borderId="6" xfId="0" applyNumberFormat="1" applyFont="1" applyFill="1" applyBorder="1" applyAlignment="1">
      <alignment vertical="center"/>
    </xf>
    <xf numFmtId="167" fontId="1" fillId="9" borderId="12" xfId="0" applyNumberFormat="1" applyFont="1" applyFill="1" applyBorder="1" applyAlignment="1">
      <alignment vertical="center"/>
    </xf>
    <xf numFmtId="167" fontId="1" fillId="9" borderId="17" xfId="0" applyNumberFormat="1" applyFont="1" applyFill="1" applyBorder="1" applyAlignment="1">
      <alignment vertical="center"/>
    </xf>
    <xf numFmtId="167" fontId="1" fillId="2" borderId="18" xfId="0" applyNumberFormat="1" applyFont="1" applyFill="1" applyBorder="1" applyAlignment="1">
      <alignment horizontal="center" vertical="center"/>
    </xf>
    <xf numFmtId="167" fontId="1" fillId="2" borderId="19" xfId="0" applyNumberFormat="1" applyFont="1" applyFill="1" applyBorder="1" applyAlignment="1">
      <alignment horizontal="center" vertical="center"/>
    </xf>
    <xf numFmtId="167" fontId="1" fillId="6" borderId="12" xfId="0" applyNumberFormat="1" applyFont="1" applyFill="1" applyBorder="1" applyAlignment="1">
      <alignment vertical="center"/>
    </xf>
    <xf numFmtId="167" fontId="1" fillId="7" borderId="6" xfId="0" applyNumberFormat="1" applyFont="1" applyFill="1" applyBorder="1" applyAlignment="1">
      <alignment vertical="center"/>
    </xf>
    <xf numFmtId="167" fontId="1" fillId="7" borderId="12" xfId="0" applyNumberFormat="1" applyFont="1" applyFill="1" applyBorder="1" applyAlignment="1">
      <alignment vertical="center"/>
    </xf>
    <xf numFmtId="167" fontId="1" fillId="2" borderId="9" xfId="0" applyNumberFormat="1" applyFont="1" applyFill="1" applyBorder="1" applyAlignment="1">
      <alignment vertical="center"/>
    </xf>
    <xf numFmtId="167" fontId="6" fillId="2" borderId="9" xfId="0" applyNumberFormat="1" applyFont="1" applyFill="1" applyBorder="1" applyAlignment="1">
      <alignment vertical="center"/>
    </xf>
    <xf numFmtId="167" fontId="1" fillId="10" borderId="20" xfId="0" applyNumberFormat="1" applyFont="1" applyFill="1" applyBorder="1" applyAlignment="1">
      <alignment vertical="center"/>
    </xf>
    <xf numFmtId="167" fontId="1" fillId="10" borderId="21" xfId="0" applyNumberFormat="1" applyFont="1" applyFill="1" applyBorder="1" applyAlignment="1">
      <alignment vertical="center"/>
    </xf>
    <xf numFmtId="167" fontId="1" fillId="10" borderId="17" xfId="0" applyNumberFormat="1" applyFont="1" applyFill="1" applyBorder="1" applyAlignment="1">
      <alignment vertical="center"/>
    </xf>
    <xf numFmtId="167" fontId="1" fillId="3" borderId="6" xfId="0" applyNumberFormat="1" applyFont="1" applyFill="1" applyBorder="1" applyAlignment="1">
      <alignment horizontal="center" vertical="center"/>
    </xf>
    <xf numFmtId="167" fontId="1" fillId="11" borderId="12" xfId="0" applyNumberFormat="1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27" fillId="11" borderId="21" xfId="0" applyFont="1" applyFill="1" applyBorder="1" applyAlignment="1">
      <alignment horizontal="left"/>
    </xf>
    <xf numFmtId="164" fontId="1" fillId="0" borderId="22" xfId="0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 vertical="center"/>
    </xf>
    <xf numFmtId="164" fontId="1" fillId="0" borderId="23" xfId="0" applyFont="1" applyBorder="1" applyAlignment="1">
      <alignment/>
    </xf>
    <xf numFmtId="164" fontId="1" fillId="0" borderId="24" xfId="0" applyFont="1" applyFill="1" applyBorder="1" applyAlignment="1">
      <alignment horizontal="center" vertical="center"/>
    </xf>
    <xf numFmtId="164" fontId="1" fillId="0" borderId="25" xfId="0" applyFont="1" applyFill="1" applyBorder="1" applyAlignment="1">
      <alignment horizontal="center" vertical="center"/>
    </xf>
    <xf numFmtId="164" fontId="1" fillId="0" borderId="26" xfId="0" applyFont="1" applyFill="1" applyBorder="1" applyAlignment="1">
      <alignment horizontal="center" vertical="center"/>
    </xf>
    <xf numFmtId="164" fontId="17" fillId="0" borderId="25" xfId="0" applyFont="1" applyFill="1" applyBorder="1" applyAlignment="1">
      <alignment horizontal="center" vertical="center"/>
    </xf>
    <xf numFmtId="164" fontId="17" fillId="0" borderId="27" xfId="0" applyFont="1" applyFill="1" applyBorder="1" applyAlignment="1">
      <alignment horizontal="center" vertical="center"/>
    </xf>
    <xf numFmtId="164" fontId="1" fillId="0" borderId="27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1" fillId="0" borderId="28" xfId="0" applyFont="1" applyBorder="1" applyAlignment="1">
      <alignment horizontal="center" vertical="center"/>
    </xf>
    <xf numFmtId="164" fontId="1" fillId="0" borderId="29" xfId="0" applyFont="1" applyFill="1" applyBorder="1" applyAlignment="1">
      <alignment horizontal="center" vertical="center"/>
    </xf>
    <xf numFmtId="164" fontId="1" fillId="0" borderId="30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20" xfId="0" applyFont="1" applyFill="1" applyBorder="1" applyAlignment="1">
      <alignment horizontal="center" vertical="center"/>
    </xf>
    <xf numFmtId="164" fontId="1" fillId="11" borderId="25" xfId="0" applyFont="1" applyFill="1" applyBorder="1" applyAlignment="1">
      <alignment horizontal="right" vertical="top"/>
    </xf>
    <xf numFmtId="164" fontId="1" fillId="0" borderId="0" xfId="0" applyFont="1" applyAlignment="1">
      <alignment horizontal="left" vertical="top"/>
    </xf>
    <xf numFmtId="164" fontId="28" fillId="0" borderId="21" xfId="0" applyFont="1" applyBorder="1" applyAlignment="1">
      <alignment horizontal="left"/>
    </xf>
    <xf numFmtId="164" fontId="17" fillId="0" borderId="2" xfId="0" applyFont="1" applyBorder="1" applyAlignment="1">
      <alignment horizontal="left"/>
    </xf>
    <xf numFmtId="164" fontId="17" fillId="0" borderId="21" xfId="0" applyFont="1" applyBorder="1" applyAlignment="1">
      <alignment horizontal="left"/>
    </xf>
    <xf numFmtId="164" fontId="1" fillId="0" borderId="7" xfId="0" applyFont="1" applyFill="1" applyBorder="1" applyAlignment="1">
      <alignment horizontal="center" vertical="center"/>
    </xf>
    <xf numFmtId="164" fontId="1" fillId="0" borderId="31" xfId="0" applyFont="1" applyBorder="1" applyAlignment="1">
      <alignment/>
    </xf>
    <xf numFmtId="164" fontId="1" fillId="0" borderId="32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33" xfId="0" applyFont="1" applyFill="1" applyBorder="1" applyAlignment="1">
      <alignment horizontal="center" vertical="center"/>
    </xf>
    <xf numFmtId="164" fontId="1" fillId="11" borderId="2" xfId="0" applyFont="1" applyFill="1" applyBorder="1" applyAlignment="1">
      <alignment/>
    </xf>
    <xf numFmtId="164" fontId="1" fillId="0" borderId="2" xfId="0" applyFont="1" applyBorder="1" applyAlignment="1">
      <alignment horizontal="left"/>
    </xf>
    <xf numFmtId="164" fontId="29" fillId="0" borderId="21" xfId="0" applyFont="1" applyBorder="1" applyAlignment="1">
      <alignment horizontal="left"/>
    </xf>
    <xf numFmtId="164" fontId="30" fillId="0" borderId="21" xfId="0" applyFont="1" applyBorder="1" applyAlignment="1">
      <alignment horizontal="left"/>
    </xf>
    <xf numFmtId="164" fontId="1" fillId="0" borderId="34" xfId="0" applyFont="1" applyFill="1" applyBorder="1" applyAlignment="1">
      <alignment horizontal="center" vertical="center"/>
    </xf>
    <xf numFmtId="164" fontId="1" fillId="0" borderId="35" xfId="0" applyFont="1" applyFill="1" applyBorder="1" applyAlignment="1">
      <alignment horizontal="center" vertical="center"/>
    </xf>
    <xf numFmtId="164" fontId="1" fillId="0" borderId="36" xfId="0" applyFont="1" applyFill="1" applyBorder="1" applyAlignment="1">
      <alignment horizontal="center" vertical="center"/>
    </xf>
    <xf numFmtId="164" fontId="1" fillId="0" borderId="18" xfId="0" applyFont="1" applyFill="1" applyBorder="1" applyAlignment="1">
      <alignment horizontal="center" vertical="center"/>
    </xf>
    <xf numFmtId="164" fontId="1" fillId="0" borderId="19" xfId="0" applyFont="1" applyFill="1" applyBorder="1" applyAlignment="1">
      <alignment horizontal="center" vertical="center"/>
    </xf>
    <xf numFmtId="164" fontId="1" fillId="0" borderId="37" xfId="0" applyFont="1" applyFill="1" applyBorder="1" applyAlignment="1">
      <alignment horizontal="center" vertical="center"/>
    </xf>
    <xf numFmtId="164" fontId="6" fillId="0" borderId="2" xfId="0" applyFont="1" applyBorder="1" applyAlignment="1">
      <alignment horizontal="left"/>
    </xf>
    <xf numFmtId="164" fontId="31" fillId="0" borderId="21" xfId="0" applyFont="1" applyBorder="1" applyAlignment="1">
      <alignment horizontal="left"/>
    </xf>
    <xf numFmtId="164" fontId="32" fillId="0" borderId="21" xfId="0" applyFont="1" applyBorder="1" applyAlignment="1">
      <alignment horizontal="left"/>
    </xf>
    <xf numFmtId="164" fontId="33" fillId="0" borderId="21" xfId="0" applyFont="1" applyBorder="1" applyAlignment="1">
      <alignment horizontal="left"/>
    </xf>
    <xf numFmtId="164" fontId="1" fillId="0" borderId="21" xfId="0" applyFont="1" applyFill="1" applyBorder="1" applyAlignment="1">
      <alignment horizontal="center" vertical="center"/>
    </xf>
    <xf numFmtId="164" fontId="34" fillId="0" borderId="21" xfId="0" applyFont="1" applyBorder="1" applyAlignment="1">
      <alignment horizontal="left"/>
    </xf>
    <xf numFmtId="164" fontId="35" fillId="0" borderId="21" xfId="0" applyFont="1" applyBorder="1" applyAlignment="1">
      <alignment horizontal="left"/>
    </xf>
    <xf numFmtId="164" fontId="17" fillId="0" borderId="2" xfId="0" applyFont="1" applyFill="1" applyBorder="1" applyAlignment="1">
      <alignment horizontal="center" vertical="center"/>
    </xf>
    <xf numFmtId="164" fontId="1" fillId="0" borderId="37" xfId="0" applyFont="1" applyBorder="1" applyAlignment="1">
      <alignment horizontal="center" vertical="center"/>
    </xf>
    <xf numFmtId="164" fontId="17" fillId="0" borderId="37" xfId="0" applyFont="1" applyBorder="1" applyAlignment="1">
      <alignment horizontal="center" vertical="center"/>
    </xf>
    <xf numFmtId="164" fontId="36" fillId="0" borderId="21" xfId="0" applyFont="1" applyBorder="1" applyAlignment="1">
      <alignment horizontal="left"/>
    </xf>
    <xf numFmtId="164" fontId="37" fillId="0" borderId="21" xfId="0" applyFont="1" applyBorder="1" applyAlignment="1">
      <alignment horizontal="left"/>
    </xf>
    <xf numFmtId="164" fontId="1" fillId="0" borderId="33" xfId="0" applyFont="1" applyBorder="1" applyAlignment="1">
      <alignment horizontal="left"/>
    </xf>
    <xf numFmtId="164" fontId="1" fillId="0" borderId="21" xfId="0" applyFont="1" applyBorder="1" applyAlignment="1">
      <alignment horizontal="left"/>
    </xf>
    <xf numFmtId="164" fontId="15" fillId="0" borderId="2" xfId="0" applyFont="1" applyBorder="1" applyAlignment="1">
      <alignment horizontal="left"/>
    </xf>
    <xf numFmtId="164" fontId="1" fillId="0" borderId="38" xfId="0" applyFont="1" applyFill="1" applyBorder="1" applyAlignment="1">
      <alignment horizontal="center" vertical="center"/>
    </xf>
    <xf numFmtId="164" fontId="1" fillId="0" borderId="39" xfId="0" applyFont="1" applyFill="1" applyBorder="1" applyAlignment="1">
      <alignment horizontal="center" vertical="center"/>
    </xf>
    <xf numFmtId="164" fontId="1" fillId="0" borderId="40" xfId="0" applyFont="1" applyBorder="1" applyAlignment="1">
      <alignment/>
    </xf>
    <xf numFmtId="164" fontId="1" fillId="0" borderId="41" xfId="0" applyFont="1" applyFill="1" applyBorder="1" applyAlignment="1">
      <alignment horizontal="center" vertical="center"/>
    </xf>
    <xf numFmtId="164" fontId="1" fillId="0" borderId="42" xfId="0" applyFont="1" applyFill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4" fontId="1" fillId="0" borderId="43" xfId="0" applyFont="1" applyFill="1" applyBorder="1" applyAlignment="1">
      <alignment horizontal="center" vertical="center"/>
    </xf>
    <xf numFmtId="164" fontId="1" fillId="11" borderId="41" xfId="0" applyFont="1" applyFill="1" applyBorder="1" applyAlignment="1">
      <alignment/>
    </xf>
    <xf numFmtId="164" fontId="2" fillId="0" borderId="0" xfId="0" applyFont="1" applyAlignment="1">
      <alignment horizontal="left"/>
    </xf>
    <xf numFmtId="164" fontId="2" fillId="12" borderId="0" xfId="0" applyFont="1" applyFill="1" applyAlignment="1">
      <alignment/>
    </xf>
    <xf numFmtId="164" fontId="1" fillId="12" borderId="0" xfId="0" applyFont="1" applyFill="1" applyAlignment="1">
      <alignment/>
    </xf>
    <xf numFmtId="164" fontId="1" fillId="13" borderId="0" xfId="0" applyFont="1" applyFill="1" applyAlignment="1">
      <alignment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readingOrder="1"/>
    </xf>
    <xf numFmtId="164" fontId="2" fillId="0" borderId="0" xfId="0" applyFont="1" applyAlignment="1">
      <alignment/>
    </xf>
    <xf numFmtId="164" fontId="38" fillId="0" borderId="0" xfId="0" applyFont="1" applyAlignment="1">
      <alignment horizontal="center"/>
    </xf>
    <xf numFmtId="164" fontId="39" fillId="0" borderId="0" xfId="0" applyFont="1" applyAlignment="1">
      <alignment horizontal="left"/>
    </xf>
    <xf numFmtId="164" fontId="39" fillId="12" borderId="0" xfId="0" applyFont="1" applyFill="1" applyAlignment="1">
      <alignment/>
    </xf>
    <xf numFmtId="167" fontId="39" fillId="12" borderId="0" xfId="0" applyNumberFormat="1" applyFont="1" applyFill="1" applyAlignment="1">
      <alignment/>
    </xf>
    <xf numFmtId="164" fontId="39" fillId="4" borderId="0" xfId="0" applyFont="1" applyFill="1" applyAlignment="1">
      <alignment/>
    </xf>
    <xf numFmtId="164" fontId="39" fillId="5" borderId="0" xfId="0" applyFont="1" applyFill="1" applyAlignment="1">
      <alignment/>
    </xf>
    <xf numFmtId="164" fontId="39" fillId="7" borderId="0" xfId="0" applyFont="1" applyFill="1" applyAlignment="1">
      <alignment/>
    </xf>
    <xf numFmtId="164" fontId="39" fillId="7" borderId="0" xfId="0" applyFont="1" applyFill="1" applyAlignment="1">
      <alignment readingOrder="1"/>
    </xf>
    <xf numFmtId="164" fontId="39" fillId="8" borderId="0" xfId="0" applyFont="1" applyFill="1" applyAlignment="1">
      <alignment/>
    </xf>
    <xf numFmtId="164" fontId="39" fillId="9" borderId="0" xfId="0" applyFont="1" applyFill="1" applyAlignment="1">
      <alignment/>
    </xf>
    <xf numFmtId="164" fontId="39" fillId="2" borderId="0" xfId="0" applyFont="1" applyFill="1" applyAlignment="1">
      <alignment/>
    </xf>
    <xf numFmtId="164" fontId="39" fillId="6" borderId="0" xfId="0" applyFont="1" applyFill="1" applyAlignment="1">
      <alignment/>
    </xf>
    <xf numFmtId="164" fontId="39" fillId="15" borderId="0" xfId="0" applyFont="1" applyFill="1" applyAlignment="1">
      <alignment/>
    </xf>
    <xf numFmtId="164" fontId="6" fillId="15" borderId="0" xfId="0" applyFont="1" applyFill="1" applyAlignment="1">
      <alignment/>
    </xf>
    <xf numFmtId="164" fontId="39" fillId="0" borderId="0" xfId="0" applyFont="1" applyAlignment="1">
      <alignment/>
    </xf>
    <xf numFmtId="164" fontId="39" fillId="3" borderId="0" xfId="0" applyFont="1" applyFill="1" applyAlignment="1">
      <alignment/>
    </xf>
    <xf numFmtId="164" fontId="40" fillId="12" borderId="0" xfId="0" applyFont="1" applyFill="1" applyAlignment="1">
      <alignment/>
    </xf>
    <xf numFmtId="168" fontId="39" fillId="12" borderId="0" xfId="0" applyNumberFormat="1" applyFont="1" applyFill="1" applyAlignment="1">
      <alignment/>
    </xf>
    <xf numFmtId="168" fontId="1" fillId="13" borderId="0" xfId="0" applyNumberFormat="1" applyFont="1" applyFill="1" applyAlignment="1">
      <alignment/>
    </xf>
    <xf numFmtId="164" fontId="40" fillId="4" borderId="0" xfId="0" applyFont="1" applyFill="1" applyAlignment="1">
      <alignment/>
    </xf>
    <xf numFmtId="168" fontId="39" fillId="4" borderId="0" xfId="0" applyNumberFormat="1" applyFont="1" applyFill="1" applyAlignment="1">
      <alignment/>
    </xf>
    <xf numFmtId="164" fontId="40" fillId="5" borderId="0" xfId="0" applyFont="1" applyFill="1" applyAlignment="1">
      <alignment/>
    </xf>
    <xf numFmtId="168" fontId="39" fillId="5" borderId="0" xfId="19" applyFont="1" applyFill="1" applyBorder="1" applyAlignment="1" applyProtection="1">
      <alignment/>
      <protection/>
    </xf>
    <xf numFmtId="164" fontId="40" fillId="7" borderId="0" xfId="0" applyFont="1" applyFill="1" applyAlignment="1">
      <alignment/>
    </xf>
    <xf numFmtId="168" fontId="39" fillId="7" borderId="0" xfId="19" applyFont="1" applyFill="1" applyBorder="1" applyAlignment="1" applyProtection="1">
      <alignment readingOrder="1"/>
      <protection/>
    </xf>
    <xf numFmtId="164" fontId="40" fillId="8" borderId="0" xfId="0" applyFont="1" applyFill="1" applyAlignment="1">
      <alignment/>
    </xf>
    <xf numFmtId="168" fontId="39" fillId="8" borderId="0" xfId="19" applyFont="1" applyFill="1" applyBorder="1" applyAlignment="1" applyProtection="1">
      <alignment/>
      <protection/>
    </xf>
    <xf numFmtId="164" fontId="40" fillId="9" borderId="0" xfId="0" applyFont="1" applyFill="1" applyAlignment="1">
      <alignment/>
    </xf>
    <xf numFmtId="168" fontId="39" fillId="9" borderId="0" xfId="19" applyFont="1" applyFill="1" applyBorder="1" applyAlignment="1" applyProtection="1">
      <alignment/>
      <protection/>
    </xf>
    <xf numFmtId="164" fontId="40" fillId="2" borderId="0" xfId="0" applyFont="1" applyFill="1" applyAlignment="1">
      <alignment/>
    </xf>
    <xf numFmtId="168" fontId="39" fillId="2" borderId="0" xfId="19" applyFont="1" applyFill="1" applyBorder="1" applyAlignment="1" applyProtection="1">
      <alignment/>
      <protection/>
    </xf>
    <xf numFmtId="164" fontId="40" fillId="6" borderId="0" xfId="0" applyFont="1" applyFill="1" applyAlignment="1">
      <alignment/>
    </xf>
    <xf numFmtId="168" fontId="39" fillId="6" borderId="0" xfId="19" applyFont="1" applyFill="1" applyBorder="1" applyAlignment="1" applyProtection="1">
      <alignment/>
      <protection/>
    </xf>
    <xf numFmtId="168" fontId="39" fillId="7" borderId="0" xfId="19" applyFont="1" applyFill="1" applyBorder="1" applyAlignment="1" applyProtection="1">
      <alignment/>
      <protection/>
    </xf>
    <xf numFmtId="164" fontId="40" fillId="15" borderId="0" xfId="0" applyFont="1" applyFill="1" applyAlignment="1">
      <alignment/>
    </xf>
    <xf numFmtId="168" fontId="6" fillId="15" borderId="0" xfId="19" applyFont="1" applyFill="1" applyBorder="1" applyAlignment="1" applyProtection="1">
      <alignment/>
      <protection/>
    </xf>
    <xf numFmtId="164" fontId="1" fillId="15" borderId="0" xfId="0" applyFont="1" applyFill="1" applyAlignment="1">
      <alignment/>
    </xf>
    <xf numFmtId="164" fontId="40" fillId="3" borderId="0" xfId="0" applyFont="1" applyFill="1" applyAlignment="1">
      <alignment/>
    </xf>
    <xf numFmtId="164" fontId="6" fillId="4" borderId="0" xfId="0" applyFont="1" applyFill="1" applyAlignment="1">
      <alignment horizontal="left"/>
    </xf>
    <xf numFmtId="164" fontId="10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164" fontId="2" fillId="0" borderId="0" xfId="0" applyFont="1" applyAlignment="1">
      <alignment readingOrder="1"/>
    </xf>
    <xf numFmtId="164" fontId="2" fillId="11" borderId="0" xfId="0" applyFont="1" applyFill="1" applyAlignment="1">
      <alignment/>
    </xf>
    <xf numFmtId="164" fontId="2" fillId="3" borderId="2" xfId="0" applyFont="1" applyFill="1" applyBorder="1" applyAlignment="1">
      <alignment horizontal="left"/>
    </xf>
    <xf numFmtId="164" fontId="1" fillId="3" borderId="2" xfId="0" applyFont="1" applyFill="1" applyBorder="1" applyAlignment="1">
      <alignment horizontal="left"/>
    </xf>
    <xf numFmtId="164" fontId="41" fillId="3" borderId="2" xfId="0" applyFont="1" applyFill="1" applyBorder="1" applyAlignment="1">
      <alignment horizontal="left"/>
    </xf>
    <xf numFmtId="164" fontId="42" fillId="0" borderId="1" xfId="0" applyFont="1" applyBorder="1" applyAlignment="1">
      <alignment/>
    </xf>
    <xf numFmtId="164" fontId="42" fillId="0" borderId="44" xfId="0" applyFont="1" applyBorder="1" applyAlignment="1">
      <alignment/>
    </xf>
    <xf numFmtId="164" fontId="42" fillId="0" borderId="0" xfId="0" applyFont="1" applyAlignment="1">
      <alignment/>
    </xf>
    <xf numFmtId="164" fontId="1" fillId="0" borderId="2" xfId="0" applyNumberFormat="1" applyFont="1" applyBorder="1" applyAlignment="1">
      <alignment horizontal="left"/>
    </xf>
    <xf numFmtId="164" fontId="6" fillId="0" borderId="45" xfId="0" applyFont="1" applyBorder="1" applyAlignment="1">
      <alignment/>
    </xf>
    <xf numFmtId="164" fontId="6" fillId="0" borderId="46" xfId="0" applyFont="1" applyBorder="1" applyAlignment="1">
      <alignment/>
    </xf>
    <xf numFmtId="164" fontId="6" fillId="3" borderId="2" xfId="0" applyFont="1" applyFill="1" applyBorder="1" applyAlignment="1">
      <alignment horizontal="left"/>
    </xf>
    <xf numFmtId="164" fontId="1" fillId="11" borderId="0" xfId="0" applyFont="1" applyFill="1" applyAlignment="1">
      <alignment/>
    </xf>
    <xf numFmtId="164" fontId="43" fillId="11" borderId="0" xfId="0" applyFont="1" applyFill="1" applyAlignment="1">
      <alignment/>
    </xf>
    <xf numFmtId="164" fontId="1" fillId="11" borderId="0" xfId="0" applyFont="1" applyFill="1" applyAlignment="1">
      <alignment readingOrder="1"/>
    </xf>
    <xf numFmtId="164" fontId="40" fillId="3" borderId="2" xfId="0" applyFont="1" applyFill="1" applyBorder="1" applyAlignment="1">
      <alignment horizontal="left"/>
    </xf>
    <xf numFmtId="164" fontId="2" fillId="11" borderId="0" xfId="0" applyFont="1" applyFill="1" applyAlignment="1">
      <alignment readingOrder="1"/>
    </xf>
    <xf numFmtId="164" fontId="32" fillId="3" borderId="2" xfId="0" applyFont="1" applyFill="1" applyBorder="1" applyAlignment="1">
      <alignment horizontal="left"/>
    </xf>
    <xf numFmtId="164" fontId="26" fillId="11" borderId="0" xfId="0" applyFont="1" applyFill="1" applyAlignment="1">
      <alignment/>
    </xf>
    <xf numFmtId="164" fontId="35" fillId="11" borderId="0" xfId="0" applyFont="1" applyFill="1" applyAlignment="1">
      <alignment/>
    </xf>
    <xf numFmtId="164" fontId="44" fillId="11" borderId="0" xfId="0" applyFont="1" applyFill="1" applyAlignment="1">
      <alignment/>
    </xf>
    <xf numFmtId="164" fontId="17" fillId="11" borderId="0" xfId="0" applyFont="1" applyFill="1" applyAlignment="1">
      <alignment readingOrder="1"/>
    </xf>
    <xf numFmtId="164" fontId="44" fillId="0" borderId="0" xfId="0" applyFont="1" applyAlignment="1">
      <alignment/>
    </xf>
    <xf numFmtId="164" fontId="42" fillId="3" borderId="2" xfId="0" applyFont="1" applyFill="1" applyBorder="1" applyAlignment="1">
      <alignment horizontal="left"/>
    </xf>
    <xf numFmtId="164" fontId="1" fillId="11" borderId="0" xfId="0" applyFont="1" applyFill="1" applyBorder="1" applyAlignment="1">
      <alignment readingOrder="1"/>
    </xf>
    <xf numFmtId="164" fontId="45" fillId="3" borderId="2" xfId="0" applyFont="1" applyFill="1" applyBorder="1" applyAlignment="1">
      <alignment horizontal="left"/>
    </xf>
    <xf numFmtId="164" fontId="46" fillId="3" borderId="2" xfId="0" applyFont="1" applyFill="1" applyBorder="1" applyAlignment="1">
      <alignment horizontal="left"/>
    </xf>
    <xf numFmtId="164" fontId="47" fillId="16" borderId="2" xfId="0" applyFont="1" applyFill="1" applyBorder="1" applyAlignment="1">
      <alignment horizontal="left"/>
    </xf>
    <xf numFmtId="164" fontId="48" fillId="3" borderId="2" xfId="0" applyFont="1" applyFill="1" applyBorder="1" applyAlignment="1">
      <alignment horizontal="left"/>
    </xf>
    <xf numFmtId="164" fontId="49" fillId="11" borderId="2" xfId="0" applyFont="1" applyFill="1" applyBorder="1" applyAlignment="1">
      <alignment horizontal="left"/>
    </xf>
    <xf numFmtId="164" fontId="44" fillId="3" borderId="2" xfId="0" applyFont="1" applyFill="1" applyBorder="1" applyAlignment="1">
      <alignment horizontal="left"/>
    </xf>
    <xf numFmtId="164" fontId="1" fillId="11" borderId="0" xfId="0" applyFont="1" applyFill="1" applyBorder="1" applyAlignment="1">
      <alignment wrapText="1" readingOrder="1"/>
    </xf>
    <xf numFmtId="167" fontId="1" fillId="0" borderId="2" xfId="0" applyNumberFormat="1" applyFont="1" applyBorder="1" applyAlignment="1">
      <alignment horizontal="left"/>
    </xf>
    <xf numFmtId="164" fontId="0" fillId="0" borderId="0" xfId="0" applyFont="1" applyAlignment="1" applyProtection="1">
      <alignment horizontal="left" vertical="center" indent="1"/>
      <protection locked="0"/>
    </xf>
    <xf numFmtId="164" fontId="22" fillId="0" borderId="0" xfId="0" applyFont="1" applyAlignment="1" applyProtection="1">
      <alignment horizontal="left" indent="1"/>
      <protection locked="0"/>
    </xf>
    <xf numFmtId="164" fontId="0" fillId="0" borderId="0" xfId="0" applyAlignment="1" applyProtection="1">
      <alignment horizontal="left" indent="1"/>
      <protection locked="0"/>
    </xf>
    <xf numFmtId="164" fontId="50" fillId="0" borderId="0" xfId="0" applyFont="1" applyAlignment="1" applyProtection="1">
      <alignment horizontal="left" indent="1"/>
      <protection locked="0"/>
    </xf>
    <xf numFmtId="164" fontId="51" fillId="5" borderId="0" xfId="0" applyFont="1" applyFill="1" applyAlignment="1" applyProtection="1">
      <alignment horizontal="left" vertical="center" indent="1"/>
      <protection locked="0"/>
    </xf>
    <xf numFmtId="164" fontId="52" fillId="5" borderId="0" xfId="0" applyFont="1" applyFill="1" applyAlignment="1" applyProtection="1">
      <alignment horizontal="left" vertical="center" indent="1"/>
      <protection locked="0"/>
    </xf>
    <xf numFmtId="164" fontId="51" fillId="5" borderId="0" xfId="0" applyFont="1" applyFill="1" applyAlignment="1" applyProtection="1">
      <alignment horizontal="left" indent="1"/>
      <protection locked="0"/>
    </xf>
    <xf numFmtId="164" fontId="51" fillId="0" borderId="0" xfId="0" applyFont="1" applyAlignment="1" applyProtection="1">
      <alignment horizontal="left" indent="1"/>
      <protection locked="0"/>
    </xf>
    <xf numFmtId="164" fontId="0" fillId="0" borderId="0" xfId="0" applyNumberFormat="1" applyFont="1" applyAlignment="1" applyProtection="1">
      <alignment horizontal="left" vertical="center" indent="1"/>
      <protection locked="0"/>
    </xf>
    <xf numFmtId="164" fontId="53" fillId="0" borderId="0" xfId="0" applyFont="1" applyAlignment="1" applyProtection="1">
      <alignment horizontal="left" indent="1"/>
      <protection locked="0"/>
    </xf>
    <xf numFmtId="164" fontId="16" fillId="11" borderId="0" xfId="0" applyFont="1" applyFill="1" applyAlignment="1" applyProtection="1">
      <alignment horizontal="left" indent="1"/>
      <protection locked="0"/>
    </xf>
    <xf numFmtId="164" fontId="18" fillId="0" borderId="0" xfId="0" applyFont="1" applyAlignment="1" applyProtection="1">
      <alignment horizontal="left" indent="1"/>
      <protection locked="0"/>
    </xf>
    <xf numFmtId="164" fontId="0" fillId="0" borderId="0" xfId="0" applyAlignment="1" applyProtection="1">
      <alignment horizontal="justify"/>
      <protection locked="0"/>
    </xf>
    <xf numFmtId="164" fontId="0" fillId="0" borderId="0" xfId="0" applyAlignment="1" applyProtection="1">
      <alignment/>
      <protection locked="0"/>
    </xf>
    <xf numFmtId="164" fontId="54" fillId="0" borderId="0" xfId="0" applyFont="1" applyAlignment="1" applyProtection="1">
      <alignment horizontal="left" indent="1"/>
      <protection locked="0"/>
    </xf>
    <xf numFmtId="164" fontId="55" fillId="0" borderId="0" xfId="0" applyFont="1" applyAlignment="1" applyProtection="1">
      <alignment horizontal="left" indent="1"/>
      <protection locked="0"/>
    </xf>
    <xf numFmtId="164" fontId="56" fillId="17" borderId="0" xfId="0" applyFont="1" applyFill="1" applyAlignment="1" applyProtection="1">
      <alignment horizontal="left" indent="1"/>
      <protection locked="0"/>
    </xf>
    <xf numFmtId="164" fontId="57" fillId="0" borderId="0" xfId="0" applyFont="1" applyAlignment="1" applyProtection="1">
      <alignment horizontal="left" indent="1"/>
      <protection locked="0"/>
    </xf>
    <xf numFmtId="164" fontId="56" fillId="18" borderId="0" xfId="0" applyFont="1" applyFill="1" applyAlignment="1" applyProtection="1">
      <alignment horizontal="left" indent="1"/>
      <protection locked="0"/>
    </xf>
    <xf numFmtId="164" fontId="58" fillId="0" borderId="0" xfId="0" applyFont="1" applyAlignment="1" applyProtection="1">
      <alignment horizontal="left" indent="1"/>
      <protection locked="0"/>
    </xf>
    <xf numFmtId="164" fontId="59" fillId="0" borderId="0" xfId="0" applyFont="1" applyAlignment="1" applyProtection="1">
      <alignment horizontal="left" indent="1"/>
      <protection locked="0"/>
    </xf>
    <xf numFmtId="164" fontId="58" fillId="0" borderId="0" xfId="0" applyFont="1" applyAlignment="1" applyProtection="1">
      <alignment horizontal="left" indent="1"/>
      <protection locked="0"/>
    </xf>
    <xf numFmtId="164" fontId="53" fillId="0" borderId="0" xfId="0" applyNumberFormat="1" applyFont="1" applyAlignment="1" applyProtection="1">
      <alignment horizontal="left" indent="1"/>
      <protection locked="0"/>
    </xf>
    <xf numFmtId="164" fontId="60" fillId="0" borderId="0" xfId="0" applyFont="1" applyAlignment="1" applyProtection="1">
      <alignment horizontal="left" indent="1"/>
      <protection locked="0"/>
    </xf>
    <xf numFmtId="164" fontId="61" fillId="0" borderId="0" xfId="0" applyFont="1" applyAlignment="1" applyProtection="1">
      <alignment horizontal="left" indent="1"/>
      <protection locked="0"/>
    </xf>
    <xf numFmtId="164" fontId="0" fillId="0" borderId="0" xfId="0" applyFont="1" applyAlignment="1" applyProtection="1">
      <alignment horizontal="left" indent="1"/>
      <protection locked="0"/>
    </xf>
    <xf numFmtId="164" fontId="62" fillId="0" borderId="0" xfId="0" applyFont="1" applyAlignment="1" applyProtection="1">
      <alignment horizontal="left" indent="1"/>
      <protection locked="0"/>
    </xf>
    <xf numFmtId="164" fontId="63" fillId="0" borderId="0" xfId="0" applyFont="1" applyAlignment="1" applyProtection="1">
      <alignment horizontal="left" indent="1"/>
      <protection locked="0"/>
    </xf>
    <xf numFmtId="164" fontId="64" fillId="0" borderId="0" xfId="0" applyFont="1" applyAlignment="1" applyProtection="1">
      <alignment horizontal="left" indent="1"/>
      <protection locked="0"/>
    </xf>
    <xf numFmtId="164" fontId="0" fillId="0" borderId="0" xfId="0" applyFont="1" applyAlignment="1" applyProtection="1">
      <alignment horizontal="left" indent="1"/>
      <protection locked="0"/>
    </xf>
    <xf numFmtId="164" fontId="51" fillId="0" borderId="0" xfId="0" applyFont="1" applyAlignment="1" applyProtection="1">
      <alignment horizontal="left" vertical="center" inden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stilo 1" xfId="21"/>
    <cellStyle name="Estilo 2" xfId="22"/>
    <cellStyle name="Estilo 3" xfId="23"/>
  </cellStyles>
  <dxfs count="3">
    <dxf>
      <font>
        <b/>
        <i val="0"/>
        <color rgb="FFFF0000"/>
      </font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FFFF"/>
      </font>
      <fill>
        <patternFill patternType="solid">
          <fgColor rgb="FFFF8080"/>
          <bgColor rgb="FFFF99CC"/>
        </patternFill>
      </fill>
      <border/>
    </dxf>
    <dxf>
      <font>
        <b/>
        <i val="0"/>
        <color rgb="FF993366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CC00"/>
      <rgbColor rgb="00CCCCCC"/>
      <rgbColor rgb="00808080"/>
      <rgbColor rgb="00FF66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FF"/>
      <rgbColor rgb="00969696"/>
      <rgbColor rgb="00003366"/>
      <rgbColor rgb="00009900"/>
      <rgbColor rgb="00003300"/>
      <rgbColor rgb="00333300"/>
      <rgbColor rgb="00993300"/>
      <rgbColor rgb="00FF33FF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capema.com/Documents%20and%20Settings/Documents%20and%20Settings/Paco/Configuraci&#243;n%20local/Mis%20im&#225;genes/Fotos%20personales/Bicicleta/Salidas%20Oficiales%20Club%20MTB%202007-2008/1-La%20Malaguilla%201dic07%20001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3"/>
  <sheetViews>
    <sheetView workbookViewId="0" topLeftCell="A1">
      <selection activeCell="B58" sqref="B58"/>
    </sheetView>
  </sheetViews>
  <sheetFormatPr defaultColWidth="3.421875" defaultRowHeight="12.75"/>
  <cols>
    <col min="1" max="1" width="5.00390625" style="1" customWidth="1"/>
    <col min="2" max="2" width="5.00390625" style="2" customWidth="1"/>
    <col min="3" max="3" width="20.00390625" style="3" customWidth="1"/>
    <col min="4" max="4" width="9.7109375" style="3" customWidth="1"/>
    <col min="5" max="5" width="16.421875" style="3" customWidth="1"/>
    <col min="6" max="7" width="3.7109375" style="1" customWidth="1"/>
    <col min="8" max="12" width="3.7109375" style="0" customWidth="1"/>
    <col min="13" max="23" width="3.7109375" style="1" customWidth="1"/>
    <col min="24" max="24" width="3.7109375" style="4" customWidth="1"/>
    <col min="25" max="28" width="3.7109375" style="1" customWidth="1"/>
    <col min="29" max="29" width="5.57421875" style="1" customWidth="1"/>
    <col min="30" max="48" width="3.7109375" style="1" customWidth="1"/>
    <col min="49" max="49" width="3.421875" style="1" customWidth="1"/>
    <col min="50" max="59" width="3.7109375" style="1" customWidth="1"/>
    <col min="60" max="60" width="15.57421875" style="1" customWidth="1"/>
    <col min="61" max="61" width="7.57421875" style="1" customWidth="1"/>
    <col min="62" max="16384" width="3.421875" style="1" customWidth="1"/>
  </cols>
  <sheetData>
    <row r="1" spans="1:59" s="10" customFormat="1" ht="15.75" customHeight="1">
      <c r="A1" s="1"/>
      <c r="B1" s="5"/>
      <c r="C1" s="6" t="s">
        <v>0</v>
      </c>
      <c r="D1" s="7"/>
      <c r="E1" s="7"/>
      <c r="F1" s="8"/>
      <c r="G1" s="8"/>
      <c r="H1"/>
      <c r="I1"/>
      <c r="J1"/>
      <c r="K1"/>
      <c r="L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8"/>
      <c r="AA1" s="8"/>
      <c r="AB1" s="8"/>
      <c r="AC1" s="8"/>
      <c r="BF1" s="8"/>
      <c r="BG1" s="8"/>
    </row>
    <row r="2" spans="1:59" s="52" customFormat="1" ht="107.25" customHeight="1">
      <c r="A2" s="11" t="s">
        <v>1</v>
      </c>
      <c r="B2" s="12" t="s">
        <v>2</v>
      </c>
      <c r="C2" s="13" t="s">
        <v>3</v>
      </c>
      <c r="D2" s="14"/>
      <c r="E2" s="15" t="s">
        <v>4</v>
      </c>
      <c r="F2" s="16" t="s">
        <v>5</v>
      </c>
      <c r="G2" s="17" t="s">
        <v>6</v>
      </c>
      <c r="H2" s="18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20" t="s">
        <v>12</v>
      </c>
      <c r="N2" s="20" t="s">
        <v>13</v>
      </c>
      <c r="O2" s="20" t="s">
        <v>14</v>
      </c>
      <c r="P2" s="21" t="s">
        <v>15</v>
      </c>
      <c r="Q2" s="22" t="s">
        <v>16</v>
      </c>
      <c r="R2" s="23" t="s">
        <v>17</v>
      </c>
      <c r="S2" s="24" t="s">
        <v>18</v>
      </c>
      <c r="T2" s="25" t="s">
        <v>19</v>
      </c>
      <c r="U2" s="26" t="s">
        <v>20</v>
      </c>
      <c r="V2" s="22" t="s">
        <v>21</v>
      </c>
      <c r="W2" s="27" t="s">
        <v>22</v>
      </c>
      <c r="X2" s="28" t="s">
        <v>23</v>
      </c>
      <c r="Y2" s="29" t="s">
        <v>24</v>
      </c>
      <c r="Z2" s="30" t="s">
        <v>25</v>
      </c>
      <c r="AA2" s="30" t="s">
        <v>26</v>
      </c>
      <c r="AB2" s="30" t="s">
        <v>27</v>
      </c>
      <c r="AC2" s="30" t="s">
        <v>28</v>
      </c>
      <c r="AD2" s="31" t="s">
        <v>29</v>
      </c>
      <c r="AE2" s="32" t="s">
        <v>30</v>
      </c>
      <c r="AF2" s="33" t="s">
        <v>31</v>
      </c>
      <c r="AG2" s="34" t="s">
        <v>32</v>
      </c>
      <c r="AH2" s="35" t="s">
        <v>33</v>
      </c>
      <c r="AI2" s="36" t="s">
        <v>34</v>
      </c>
      <c r="AJ2" s="37" t="s">
        <v>35</v>
      </c>
      <c r="AK2" s="38" t="s">
        <v>36</v>
      </c>
      <c r="AL2" s="39" t="s">
        <v>37</v>
      </c>
      <c r="AM2" s="40" t="s">
        <v>38</v>
      </c>
      <c r="AN2" s="41" t="s">
        <v>39</v>
      </c>
      <c r="AO2" s="41" t="s">
        <v>40</v>
      </c>
      <c r="AP2" s="41" t="s">
        <v>41</v>
      </c>
      <c r="AQ2" s="41" t="s">
        <v>42</v>
      </c>
      <c r="AR2" s="41" t="s">
        <v>43</v>
      </c>
      <c r="AS2" s="42" t="s">
        <v>44</v>
      </c>
      <c r="AT2" s="43" t="s">
        <v>21</v>
      </c>
      <c r="AU2" s="44" t="s">
        <v>45</v>
      </c>
      <c r="AV2" s="45" t="s">
        <v>46</v>
      </c>
      <c r="AW2" s="46" t="s">
        <v>47</v>
      </c>
      <c r="AX2" s="46" t="s">
        <v>48</v>
      </c>
      <c r="AY2" s="47" t="s">
        <v>49</v>
      </c>
      <c r="AZ2" s="47" t="s">
        <v>50</v>
      </c>
      <c r="BA2" s="48" t="s">
        <v>51</v>
      </c>
      <c r="BB2" s="49" t="s">
        <v>52</v>
      </c>
      <c r="BC2" s="48" t="s">
        <v>53</v>
      </c>
      <c r="BD2" s="48" t="s">
        <v>54</v>
      </c>
      <c r="BE2" s="48" t="s">
        <v>55</v>
      </c>
      <c r="BF2" s="50" t="s">
        <v>56</v>
      </c>
      <c r="BG2" s="51" t="s">
        <v>57</v>
      </c>
    </row>
    <row r="3" spans="6:59" ht="13.5" customHeight="1">
      <c r="F3" s="53" t="s">
        <v>58</v>
      </c>
      <c r="G3" s="53"/>
      <c r="H3" s="53"/>
      <c r="I3" s="54" t="s">
        <v>59</v>
      </c>
      <c r="J3" s="54"/>
      <c r="K3" s="54"/>
      <c r="L3" s="54"/>
      <c r="M3" s="55" t="s">
        <v>60</v>
      </c>
      <c r="N3" s="55"/>
      <c r="O3" s="55"/>
      <c r="P3" s="55"/>
      <c r="Q3" s="56" t="s">
        <v>61</v>
      </c>
      <c r="R3" s="56"/>
      <c r="S3" s="56"/>
      <c r="T3" s="56"/>
      <c r="U3" s="56"/>
      <c r="V3" s="57" t="s">
        <v>62</v>
      </c>
      <c r="W3" s="57"/>
      <c r="X3" s="57"/>
      <c r="Y3" s="57"/>
      <c r="Z3" s="58" t="s">
        <v>63</v>
      </c>
      <c r="AA3" s="58"/>
      <c r="AB3" s="58"/>
      <c r="AC3" s="58"/>
      <c r="AD3" s="59" t="s">
        <v>64</v>
      </c>
      <c r="AE3" s="59"/>
      <c r="AF3" s="59"/>
      <c r="AG3" s="59"/>
      <c r="AH3" s="60"/>
      <c r="AI3" s="60"/>
      <c r="AJ3" s="61" t="s">
        <v>65</v>
      </c>
      <c r="AK3" s="61"/>
      <c r="AL3" s="61"/>
      <c r="AM3" s="61"/>
      <c r="AN3" s="62" t="s">
        <v>66</v>
      </c>
      <c r="AO3" s="62"/>
      <c r="AP3" s="62"/>
      <c r="AQ3" s="62"/>
      <c r="AR3" s="62"/>
      <c r="AS3" s="57" t="s">
        <v>67</v>
      </c>
      <c r="AT3" s="57"/>
      <c r="AU3" s="57"/>
      <c r="AV3" s="57"/>
      <c r="AW3" s="63" t="s">
        <v>68</v>
      </c>
      <c r="AX3" s="63"/>
      <c r="AY3" s="63"/>
      <c r="AZ3" s="63"/>
      <c r="BA3" s="64" t="s">
        <v>69</v>
      </c>
      <c r="BB3" s="65"/>
      <c r="BC3" s="65"/>
      <c r="BD3" s="65"/>
      <c r="BE3" s="65"/>
      <c r="BF3" s="66" t="s">
        <v>70</v>
      </c>
      <c r="BG3" s="66"/>
    </row>
    <row r="4" spans="2:59" ht="11.25" customHeight="1">
      <c r="B4" s="67" t="s">
        <v>71</v>
      </c>
      <c r="C4" s="68" t="s">
        <v>72</v>
      </c>
      <c r="D4" s="68" t="s">
        <v>73</v>
      </c>
      <c r="E4" s="68" t="s">
        <v>74</v>
      </c>
      <c r="F4" s="69">
        <v>14</v>
      </c>
      <c r="G4" s="70">
        <v>22</v>
      </c>
      <c r="H4" s="71">
        <v>29</v>
      </c>
      <c r="I4" s="72">
        <v>5</v>
      </c>
      <c r="J4" s="73">
        <v>12</v>
      </c>
      <c r="K4" s="73">
        <v>29</v>
      </c>
      <c r="L4" s="73">
        <v>26</v>
      </c>
      <c r="M4" s="74">
        <v>2</v>
      </c>
      <c r="N4" s="75">
        <v>9</v>
      </c>
      <c r="O4" s="75">
        <v>16</v>
      </c>
      <c r="P4" s="75">
        <v>22</v>
      </c>
      <c r="Q4" s="76">
        <v>2</v>
      </c>
      <c r="R4" s="77">
        <v>8</v>
      </c>
      <c r="S4" s="78">
        <v>16</v>
      </c>
      <c r="T4" s="78">
        <v>23</v>
      </c>
      <c r="U4" s="78">
        <v>29</v>
      </c>
      <c r="V4" s="79">
        <v>6</v>
      </c>
      <c r="W4" s="80">
        <v>13</v>
      </c>
      <c r="X4" s="81">
        <v>20</v>
      </c>
      <c r="Y4" s="82">
        <v>27</v>
      </c>
      <c r="Z4" s="83">
        <v>4</v>
      </c>
      <c r="AA4" s="84">
        <v>11</v>
      </c>
      <c r="AB4" s="84">
        <v>18</v>
      </c>
      <c r="AC4" s="84">
        <v>25</v>
      </c>
      <c r="AD4" s="85">
        <v>1</v>
      </c>
      <c r="AE4" s="86">
        <v>8</v>
      </c>
      <c r="AF4" s="86">
        <v>15</v>
      </c>
      <c r="AG4" s="86">
        <v>22</v>
      </c>
      <c r="AH4" s="87">
        <v>28</v>
      </c>
      <c r="AI4" s="87">
        <v>29</v>
      </c>
      <c r="AJ4" s="88">
        <v>6</v>
      </c>
      <c r="AK4" s="89">
        <v>13</v>
      </c>
      <c r="AL4" s="89">
        <v>20</v>
      </c>
      <c r="AM4" s="89">
        <v>27</v>
      </c>
      <c r="AN4" s="90">
        <v>3</v>
      </c>
      <c r="AO4" s="90">
        <v>9</v>
      </c>
      <c r="AP4" s="90">
        <v>17</v>
      </c>
      <c r="AQ4" s="90">
        <v>24</v>
      </c>
      <c r="AR4" s="90">
        <v>31</v>
      </c>
      <c r="AS4" s="91">
        <v>7</v>
      </c>
      <c r="AT4" s="92">
        <v>14</v>
      </c>
      <c r="AU4" s="92">
        <v>21</v>
      </c>
      <c r="AV4" s="92">
        <v>27</v>
      </c>
      <c r="AW4" s="93">
        <v>4</v>
      </c>
      <c r="AX4" s="93">
        <v>12</v>
      </c>
      <c r="AY4" s="93">
        <v>19</v>
      </c>
      <c r="AZ4" s="94">
        <v>26</v>
      </c>
      <c r="BA4" s="95">
        <v>2</v>
      </c>
      <c r="BB4" s="96">
        <v>8</v>
      </c>
      <c r="BC4" s="96">
        <v>16</v>
      </c>
      <c r="BD4" s="96">
        <v>23</v>
      </c>
      <c r="BE4" s="97">
        <v>30</v>
      </c>
      <c r="BF4" s="98">
        <v>7</v>
      </c>
      <c r="BG4" s="99">
        <v>13</v>
      </c>
    </row>
    <row r="5" spans="1:62" s="119" customFormat="1" ht="11.25" customHeight="1">
      <c r="A5" s="1" t="s">
        <v>75</v>
      </c>
      <c r="B5" s="3">
        <f aca="true" t="shared" si="0" ref="B5:B57">+SUM(F5:BF5)</f>
        <v>50</v>
      </c>
      <c r="C5" s="100" t="s">
        <v>76</v>
      </c>
      <c r="D5" s="100" t="s">
        <v>77</v>
      </c>
      <c r="E5" s="101" t="s">
        <v>78</v>
      </c>
      <c r="F5" s="102">
        <v>1</v>
      </c>
      <c r="G5" s="103">
        <v>1</v>
      </c>
      <c r="H5" s="104">
        <v>1</v>
      </c>
      <c r="I5" s="1">
        <v>1</v>
      </c>
      <c r="J5" s="1">
        <v>1</v>
      </c>
      <c r="K5" s="1"/>
      <c r="L5" s="1">
        <v>1</v>
      </c>
      <c r="M5" s="105">
        <v>1</v>
      </c>
      <c r="N5" s="106">
        <v>1</v>
      </c>
      <c r="O5" s="106">
        <v>1</v>
      </c>
      <c r="P5" s="107">
        <v>1</v>
      </c>
      <c r="Q5" s="105">
        <v>1</v>
      </c>
      <c r="R5" s="106">
        <v>1</v>
      </c>
      <c r="S5" s="106">
        <v>1</v>
      </c>
      <c r="T5" s="106">
        <v>1</v>
      </c>
      <c r="U5" s="107">
        <v>1</v>
      </c>
      <c r="V5" s="105">
        <v>1</v>
      </c>
      <c r="W5" s="106">
        <v>1</v>
      </c>
      <c r="X5" s="108">
        <v>1</v>
      </c>
      <c r="Y5" s="109">
        <v>1</v>
      </c>
      <c r="Z5" s="105">
        <v>1</v>
      </c>
      <c r="AA5" s="106">
        <v>1</v>
      </c>
      <c r="AB5" s="106">
        <v>1</v>
      </c>
      <c r="AC5" s="110">
        <v>1</v>
      </c>
      <c r="AD5" s="105">
        <v>1</v>
      </c>
      <c r="AE5" s="106">
        <v>1</v>
      </c>
      <c r="AF5" s="106">
        <v>1</v>
      </c>
      <c r="AG5" s="106">
        <v>1</v>
      </c>
      <c r="AH5" s="111"/>
      <c r="AI5" s="111">
        <v>1</v>
      </c>
      <c r="AJ5" s="112">
        <v>1</v>
      </c>
      <c r="AK5" s="112">
        <v>1</v>
      </c>
      <c r="AL5" s="112">
        <v>1</v>
      </c>
      <c r="AM5" s="112">
        <v>1</v>
      </c>
      <c r="AN5" s="113">
        <v>1</v>
      </c>
      <c r="AO5" s="106">
        <v>1</v>
      </c>
      <c r="AP5" s="106">
        <v>1</v>
      </c>
      <c r="AQ5" s="106">
        <v>1</v>
      </c>
      <c r="AR5" s="106"/>
      <c r="AS5" s="105">
        <v>1</v>
      </c>
      <c r="AT5" s="106">
        <v>1</v>
      </c>
      <c r="AU5" s="106">
        <v>1</v>
      </c>
      <c r="AV5" s="110">
        <v>1</v>
      </c>
      <c r="AW5" s="105">
        <v>1</v>
      </c>
      <c r="AX5" s="106">
        <v>1</v>
      </c>
      <c r="AY5" s="106">
        <v>1</v>
      </c>
      <c r="AZ5" s="110">
        <v>1</v>
      </c>
      <c r="BA5" s="114">
        <v>1</v>
      </c>
      <c r="BB5" s="115">
        <v>1</v>
      </c>
      <c r="BC5" s="116">
        <v>1</v>
      </c>
      <c r="BD5" s="116">
        <v>1</v>
      </c>
      <c r="BE5" s="117">
        <v>1</v>
      </c>
      <c r="BF5" s="105">
        <v>1</v>
      </c>
      <c r="BG5" s="118">
        <v>1</v>
      </c>
      <c r="BH5" s="100" t="s">
        <v>76</v>
      </c>
      <c r="BI5" s="100" t="s">
        <v>77</v>
      </c>
      <c r="BJ5" s="3">
        <f aca="true" t="shared" si="1" ref="BJ5:BJ57">+SUM(F5:BF5)</f>
        <v>50</v>
      </c>
    </row>
    <row r="6" spans="1:62" s="119" customFormat="1" ht="11.25" customHeight="1">
      <c r="A6" s="1" t="s">
        <v>79</v>
      </c>
      <c r="B6" s="3">
        <f t="shared" si="0"/>
        <v>12</v>
      </c>
      <c r="C6" s="100" t="s">
        <v>80</v>
      </c>
      <c r="D6" s="100" t="s">
        <v>81</v>
      </c>
      <c r="E6" s="120">
        <f aca="true" t="shared" si="2" ref="E6:E26">IF(B6=0,"",IF(B6&lt;=5,$C$68,IF(B6&lt;=10,$C$69,IF(B6&lt;=15,$C$70,IF(B6&lt;=20,$C$71,IF(B6&lt;=25,$C$72,IF(B6&lt;=30,$C$73,IF(B6&lt;=35,$C$74,$C$75))))))))</f>
        <v>0</v>
      </c>
      <c r="F6" s="102"/>
      <c r="G6" s="103"/>
      <c r="H6" s="104"/>
      <c r="I6" s="1">
        <v>1</v>
      </c>
      <c r="J6" s="1"/>
      <c r="K6" s="1"/>
      <c r="L6" s="1"/>
      <c r="M6" s="105">
        <v>1</v>
      </c>
      <c r="N6" s="106"/>
      <c r="O6" s="106"/>
      <c r="P6" s="107">
        <v>1</v>
      </c>
      <c r="Q6" s="105">
        <v>1</v>
      </c>
      <c r="R6" s="106"/>
      <c r="S6" s="106"/>
      <c r="T6" s="106">
        <v>1</v>
      </c>
      <c r="U6" s="107">
        <v>1</v>
      </c>
      <c r="V6" s="105"/>
      <c r="W6" s="106"/>
      <c r="X6" s="108"/>
      <c r="Y6" s="109">
        <v>1</v>
      </c>
      <c r="Z6" s="105"/>
      <c r="AA6" s="106"/>
      <c r="AB6" s="106"/>
      <c r="AC6" s="110">
        <v>1</v>
      </c>
      <c r="AD6" s="105"/>
      <c r="AE6" s="106"/>
      <c r="AF6" s="106"/>
      <c r="AG6" s="106">
        <v>1</v>
      </c>
      <c r="AH6" s="111"/>
      <c r="AI6" s="111"/>
      <c r="AJ6" s="112"/>
      <c r="AK6" s="112">
        <v>1</v>
      </c>
      <c r="AL6" s="112"/>
      <c r="AM6" s="112"/>
      <c r="AN6" s="113">
        <v>1</v>
      </c>
      <c r="AO6" s="106"/>
      <c r="AP6" s="106"/>
      <c r="AQ6" s="106"/>
      <c r="AR6" s="106"/>
      <c r="AS6" s="105"/>
      <c r="AT6" s="106"/>
      <c r="AU6" s="106"/>
      <c r="AV6" s="110"/>
      <c r="AW6" s="105"/>
      <c r="AX6" s="106"/>
      <c r="AY6" s="106"/>
      <c r="AZ6" s="110"/>
      <c r="BA6" s="114"/>
      <c r="BB6" s="115">
        <v>1</v>
      </c>
      <c r="BC6" s="116"/>
      <c r="BD6" s="116"/>
      <c r="BE6" s="117"/>
      <c r="BF6" s="105"/>
      <c r="BG6" s="118">
        <v>1</v>
      </c>
      <c r="BH6" s="100" t="s">
        <v>80</v>
      </c>
      <c r="BI6" s="100" t="s">
        <v>81</v>
      </c>
      <c r="BJ6" s="3">
        <f t="shared" si="1"/>
        <v>12</v>
      </c>
    </row>
    <row r="7" spans="1:62" s="1" customFormat="1" ht="11.25" customHeight="1">
      <c r="A7" s="1" t="s">
        <v>82</v>
      </c>
      <c r="B7" s="3">
        <f t="shared" si="0"/>
        <v>3</v>
      </c>
      <c r="C7" s="121" t="s">
        <v>83</v>
      </c>
      <c r="D7" s="121" t="s">
        <v>84</v>
      </c>
      <c r="E7" s="122">
        <f t="shared" si="2"/>
        <v>0</v>
      </c>
      <c r="F7" s="114"/>
      <c r="G7" s="123"/>
      <c r="H7" s="124"/>
      <c r="M7" s="114"/>
      <c r="N7" s="116"/>
      <c r="O7" s="116"/>
      <c r="P7" s="125"/>
      <c r="Q7" s="114"/>
      <c r="R7" s="116"/>
      <c r="S7" s="116"/>
      <c r="T7" s="116"/>
      <c r="U7" s="125"/>
      <c r="V7" s="114"/>
      <c r="W7" s="116"/>
      <c r="X7" s="116"/>
      <c r="Y7" s="123"/>
      <c r="Z7" s="114"/>
      <c r="AA7" s="116"/>
      <c r="AB7" s="116"/>
      <c r="AC7" s="123"/>
      <c r="AD7" s="114"/>
      <c r="AE7" s="116"/>
      <c r="AF7" s="116"/>
      <c r="AG7" s="116"/>
      <c r="AH7" s="111"/>
      <c r="AI7" s="111"/>
      <c r="AJ7" s="126"/>
      <c r="AK7" s="126"/>
      <c r="AL7" s="126"/>
      <c r="AM7" s="126"/>
      <c r="AN7" s="127">
        <v>1</v>
      </c>
      <c r="AO7" s="116"/>
      <c r="AP7" s="116"/>
      <c r="AQ7" s="116">
        <v>1</v>
      </c>
      <c r="AR7" s="116"/>
      <c r="AS7" s="114"/>
      <c r="AT7" s="116"/>
      <c r="AU7" s="116"/>
      <c r="AV7" s="123"/>
      <c r="AW7" s="114"/>
      <c r="AX7" s="116"/>
      <c r="AY7" s="116"/>
      <c r="AZ7" s="123"/>
      <c r="BA7" s="114">
        <v>1</v>
      </c>
      <c r="BB7" s="116"/>
      <c r="BC7" s="116"/>
      <c r="BD7" s="116"/>
      <c r="BE7" s="127"/>
      <c r="BF7" s="114"/>
      <c r="BG7" s="128">
        <v>1</v>
      </c>
      <c r="BH7" s="121" t="s">
        <v>83</v>
      </c>
      <c r="BI7" s="121" t="s">
        <v>84</v>
      </c>
      <c r="BJ7" s="3">
        <f t="shared" si="1"/>
        <v>3</v>
      </c>
    </row>
    <row r="8" spans="1:62" s="1" customFormat="1" ht="11.25" customHeight="1">
      <c r="A8" s="1" t="s">
        <v>85</v>
      </c>
      <c r="B8" s="3">
        <f t="shared" si="0"/>
        <v>23</v>
      </c>
      <c r="C8" s="129" t="s">
        <v>86</v>
      </c>
      <c r="D8" s="129" t="s">
        <v>87</v>
      </c>
      <c r="E8" s="130">
        <f t="shared" si="2"/>
        <v>0</v>
      </c>
      <c r="F8" s="114"/>
      <c r="G8" s="123"/>
      <c r="H8" s="124">
        <v>1</v>
      </c>
      <c r="J8" s="1">
        <v>1</v>
      </c>
      <c r="M8" s="114">
        <v>1</v>
      </c>
      <c r="N8" s="116">
        <v>1</v>
      </c>
      <c r="O8" s="116">
        <v>1</v>
      </c>
      <c r="P8" s="125">
        <v>1</v>
      </c>
      <c r="Q8" s="114">
        <v>1</v>
      </c>
      <c r="R8" s="116">
        <v>1</v>
      </c>
      <c r="S8" s="116">
        <v>1</v>
      </c>
      <c r="T8" s="116">
        <v>1</v>
      </c>
      <c r="U8" s="125">
        <v>1</v>
      </c>
      <c r="V8" s="114">
        <v>1</v>
      </c>
      <c r="W8" s="116">
        <v>1</v>
      </c>
      <c r="X8" s="116"/>
      <c r="Y8" s="123">
        <v>1</v>
      </c>
      <c r="Z8" s="114"/>
      <c r="AA8" s="116"/>
      <c r="AB8" s="116">
        <v>1</v>
      </c>
      <c r="AC8" s="123"/>
      <c r="AD8" s="114">
        <v>1</v>
      </c>
      <c r="AE8" s="116">
        <v>1</v>
      </c>
      <c r="AF8" s="116">
        <v>1</v>
      </c>
      <c r="AG8" s="116">
        <v>1</v>
      </c>
      <c r="AH8" s="111"/>
      <c r="AI8" s="111">
        <v>1</v>
      </c>
      <c r="AJ8" s="126">
        <v>1</v>
      </c>
      <c r="AK8" s="126"/>
      <c r="AL8" s="126">
        <v>1</v>
      </c>
      <c r="AM8" s="126"/>
      <c r="AN8" s="127">
        <v>1</v>
      </c>
      <c r="AO8" s="116"/>
      <c r="AP8" s="116"/>
      <c r="AQ8" s="116"/>
      <c r="AR8" s="116"/>
      <c r="AS8" s="114"/>
      <c r="AT8" s="116"/>
      <c r="AU8" s="116"/>
      <c r="AV8" s="123"/>
      <c r="AW8" s="114"/>
      <c r="AX8" s="116"/>
      <c r="AY8" s="116"/>
      <c r="AZ8" s="123"/>
      <c r="BA8" s="114"/>
      <c r="BB8" s="116"/>
      <c r="BC8" s="116"/>
      <c r="BD8" s="116"/>
      <c r="BE8" s="127"/>
      <c r="BF8" s="114"/>
      <c r="BG8" s="128"/>
      <c r="BH8" s="129" t="s">
        <v>86</v>
      </c>
      <c r="BI8" s="129" t="s">
        <v>87</v>
      </c>
      <c r="BJ8" s="3">
        <f t="shared" si="1"/>
        <v>23</v>
      </c>
    </row>
    <row r="9" spans="1:62" s="1" customFormat="1" ht="11.25" customHeight="1">
      <c r="A9" s="1" t="s">
        <v>88</v>
      </c>
      <c r="B9" s="3">
        <f t="shared" si="0"/>
        <v>25</v>
      </c>
      <c r="C9" s="121" t="s">
        <v>89</v>
      </c>
      <c r="D9" s="121" t="s">
        <v>87</v>
      </c>
      <c r="E9" s="131">
        <f t="shared" si="2"/>
        <v>0</v>
      </c>
      <c r="F9" s="114">
        <v>1</v>
      </c>
      <c r="G9" s="123"/>
      <c r="H9" s="124">
        <v>1</v>
      </c>
      <c r="J9" s="1">
        <v>1</v>
      </c>
      <c r="M9" s="114">
        <v>1</v>
      </c>
      <c r="N9" s="116"/>
      <c r="O9" s="116"/>
      <c r="P9" s="125">
        <v>1</v>
      </c>
      <c r="Q9" s="114"/>
      <c r="R9" s="116"/>
      <c r="S9" s="116">
        <v>1</v>
      </c>
      <c r="T9" s="116">
        <v>1</v>
      </c>
      <c r="U9" s="125"/>
      <c r="V9" s="132">
        <v>1</v>
      </c>
      <c r="W9" s="133">
        <v>1</v>
      </c>
      <c r="X9" s="133"/>
      <c r="Y9" s="134"/>
      <c r="Z9" s="114"/>
      <c r="AA9" s="116">
        <v>1</v>
      </c>
      <c r="AB9" s="116">
        <v>1</v>
      </c>
      <c r="AC9" s="123">
        <v>1</v>
      </c>
      <c r="AD9" s="114"/>
      <c r="AE9" s="116"/>
      <c r="AF9" s="116"/>
      <c r="AG9" s="116">
        <v>1</v>
      </c>
      <c r="AH9" s="111"/>
      <c r="AI9" s="111"/>
      <c r="AJ9" s="126"/>
      <c r="AK9" s="126"/>
      <c r="AL9" s="126">
        <v>1</v>
      </c>
      <c r="AM9" s="126">
        <v>1</v>
      </c>
      <c r="AN9" s="127"/>
      <c r="AO9" s="116"/>
      <c r="AP9" s="116">
        <v>1</v>
      </c>
      <c r="AQ9" s="116"/>
      <c r="AR9" s="116">
        <v>1</v>
      </c>
      <c r="AS9" s="114">
        <v>1</v>
      </c>
      <c r="AT9" s="116"/>
      <c r="AU9" s="116">
        <v>1</v>
      </c>
      <c r="AV9" s="123">
        <v>1</v>
      </c>
      <c r="AW9" s="114">
        <v>1</v>
      </c>
      <c r="AX9" s="116"/>
      <c r="AY9" s="116">
        <v>1</v>
      </c>
      <c r="AZ9" s="123">
        <v>1</v>
      </c>
      <c r="BA9" s="114"/>
      <c r="BB9" s="116">
        <v>1</v>
      </c>
      <c r="BC9" s="116"/>
      <c r="BD9" s="116">
        <v>1</v>
      </c>
      <c r="BE9" s="127"/>
      <c r="BF9" s="114"/>
      <c r="BG9" s="128">
        <v>1</v>
      </c>
      <c r="BH9" s="121" t="s">
        <v>89</v>
      </c>
      <c r="BI9" s="121" t="s">
        <v>87</v>
      </c>
      <c r="BJ9" s="3">
        <f t="shared" si="1"/>
        <v>25</v>
      </c>
    </row>
    <row r="10" spans="1:62" s="1" customFormat="1" ht="11.25" customHeight="1">
      <c r="A10" s="1" t="s">
        <v>90</v>
      </c>
      <c r="B10" s="3">
        <f t="shared" si="0"/>
        <v>1</v>
      </c>
      <c r="C10" s="121" t="s">
        <v>91</v>
      </c>
      <c r="D10" s="121" t="s">
        <v>92</v>
      </c>
      <c r="E10" s="122">
        <f t="shared" si="2"/>
        <v>0</v>
      </c>
      <c r="F10" s="114"/>
      <c r="G10" s="123"/>
      <c r="H10" s="124"/>
      <c r="M10" s="114"/>
      <c r="N10" s="116"/>
      <c r="O10" s="116"/>
      <c r="P10" s="125"/>
      <c r="Q10" s="114"/>
      <c r="R10" s="116"/>
      <c r="S10" s="116"/>
      <c r="T10" s="116"/>
      <c r="U10" s="125"/>
      <c r="V10" s="135"/>
      <c r="W10" s="136"/>
      <c r="X10" s="136"/>
      <c r="Y10" s="137"/>
      <c r="Z10" s="114"/>
      <c r="AA10" s="116"/>
      <c r="AB10" s="116"/>
      <c r="AC10" s="123"/>
      <c r="AD10" s="114"/>
      <c r="AE10" s="116"/>
      <c r="AF10" s="116"/>
      <c r="AG10" s="116"/>
      <c r="AH10" s="111"/>
      <c r="AI10" s="111"/>
      <c r="AJ10" s="126"/>
      <c r="AK10" s="126"/>
      <c r="AL10" s="126"/>
      <c r="AM10" s="126"/>
      <c r="AN10" s="127"/>
      <c r="AO10" s="116"/>
      <c r="AP10" s="116"/>
      <c r="AQ10" s="116"/>
      <c r="AR10" s="116"/>
      <c r="AS10" s="114"/>
      <c r="AT10" s="116"/>
      <c r="AU10" s="116"/>
      <c r="AV10" s="123"/>
      <c r="AW10" s="114"/>
      <c r="AX10" s="116"/>
      <c r="AY10" s="116"/>
      <c r="AZ10" s="123"/>
      <c r="BA10" s="114"/>
      <c r="BB10" s="116">
        <v>1</v>
      </c>
      <c r="BC10" s="116"/>
      <c r="BD10" s="116"/>
      <c r="BE10" s="127"/>
      <c r="BF10" s="114"/>
      <c r="BG10" s="128"/>
      <c r="BH10" s="138" t="s">
        <v>91</v>
      </c>
      <c r="BI10" s="138" t="s">
        <v>92</v>
      </c>
      <c r="BJ10" s="3">
        <f t="shared" si="1"/>
        <v>1</v>
      </c>
    </row>
    <row r="11" spans="1:62" s="1" customFormat="1" ht="11.25" customHeight="1">
      <c r="A11" s="1" t="s">
        <v>93</v>
      </c>
      <c r="B11" s="3">
        <f t="shared" si="0"/>
        <v>6</v>
      </c>
      <c r="C11" s="121" t="s">
        <v>94</v>
      </c>
      <c r="D11" s="121" t="s">
        <v>95</v>
      </c>
      <c r="E11" s="122">
        <f t="shared" si="2"/>
        <v>0</v>
      </c>
      <c r="F11" s="114"/>
      <c r="G11" s="123"/>
      <c r="H11" s="124"/>
      <c r="M11" s="114"/>
      <c r="N11" s="116"/>
      <c r="O11" s="116"/>
      <c r="P11" s="125"/>
      <c r="Q11" s="114"/>
      <c r="R11" s="116"/>
      <c r="S11" s="116"/>
      <c r="T11" s="116"/>
      <c r="U11" s="125">
        <v>1</v>
      </c>
      <c r="V11" s="135">
        <v>1</v>
      </c>
      <c r="W11" s="136"/>
      <c r="X11" s="136"/>
      <c r="Y11" s="137"/>
      <c r="Z11" s="114"/>
      <c r="AA11" s="116"/>
      <c r="AB11" s="116"/>
      <c r="AC11" s="123"/>
      <c r="AD11" s="114"/>
      <c r="AE11" s="116">
        <v>1</v>
      </c>
      <c r="AF11" s="116"/>
      <c r="AG11" s="116"/>
      <c r="AH11" s="111"/>
      <c r="AI11" s="111"/>
      <c r="AJ11" s="126"/>
      <c r="AK11" s="126"/>
      <c r="AL11" s="126"/>
      <c r="AM11" s="126"/>
      <c r="AN11" s="127"/>
      <c r="AO11" s="116"/>
      <c r="AP11" s="116"/>
      <c r="AQ11" s="116"/>
      <c r="AR11" s="116"/>
      <c r="AS11" s="114"/>
      <c r="AT11" s="116"/>
      <c r="AU11" s="116"/>
      <c r="AV11" s="123">
        <v>1</v>
      </c>
      <c r="AW11" s="114"/>
      <c r="AX11" s="116"/>
      <c r="AY11" s="116"/>
      <c r="AZ11" s="123"/>
      <c r="BA11" s="114"/>
      <c r="BB11" s="116">
        <v>1</v>
      </c>
      <c r="BC11" s="116"/>
      <c r="BD11" s="116"/>
      <c r="BE11" s="127">
        <v>1</v>
      </c>
      <c r="BF11" s="114"/>
      <c r="BG11" s="128"/>
      <c r="BH11" s="121" t="s">
        <v>94</v>
      </c>
      <c r="BI11" s="121" t="s">
        <v>95</v>
      </c>
      <c r="BJ11" s="3">
        <f t="shared" si="1"/>
        <v>6</v>
      </c>
    </row>
    <row r="12" spans="1:62" s="1" customFormat="1" ht="11.25" customHeight="1">
      <c r="A12" s="1" t="s">
        <v>96</v>
      </c>
      <c r="B12" s="3">
        <f t="shared" si="0"/>
        <v>0</v>
      </c>
      <c r="C12" s="138" t="s">
        <v>97</v>
      </c>
      <c r="D12" s="138" t="s">
        <v>98</v>
      </c>
      <c r="E12" s="122">
        <f t="shared" si="2"/>
        <v>0</v>
      </c>
      <c r="F12" s="114"/>
      <c r="G12" s="123"/>
      <c r="H12" s="124"/>
      <c r="M12" s="114"/>
      <c r="N12" s="116"/>
      <c r="O12" s="116"/>
      <c r="P12" s="125"/>
      <c r="Q12" s="114"/>
      <c r="R12" s="116"/>
      <c r="S12" s="116"/>
      <c r="T12" s="116"/>
      <c r="U12" s="125"/>
      <c r="V12" s="135"/>
      <c r="W12" s="136"/>
      <c r="X12" s="136"/>
      <c r="Y12" s="137"/>
      <c r="Z12" s="114"/>
      <c r="AA12" s="116"/>
      <c r="AB12" s="116"/>
      <c r="AC12" s="123"/>
      <c r="AD12" s="114"/>
      <c r="AE12" s="116"/>
      <c r="AF12" s="116"/>
      <c r="AG12" s="116"/>
      <c r="AH12" s="111"/>
      <c r="AI12" s="111"/>
      <c r="AJ12" s="126"/>
      <c r="AK12" s="126"/>
      <c r="AL12" s="126"/>
      <c r="AM12" s="126"/>
      <c r="AN12" s="127"/>
      <c r="AO12" s="116"/>
      <c r="AP12" s="116"/>
      <c r="AQ12" s="116"/>
      <c r="AR12" s="116"/>
      <c r="AS12" s="114"/>
      <c r="AT12" s="116"/>
      <c r="AU12" s="116"/>
      <c r="AV12" s="123"/>
      <c r="AW12" s="114"/>
      <c r="AX12" s="116"/>
      <c r="AY12" s="116"/>
      <c r="AZ12" s="123"/>
      <c r="BA12" s="114"/>
      <c r="BB12" s="116"/>
      <c r="BC12" s="116"/>
      <c r="BD12" s="116"/>
      <c r="BE12" s="127"/>
      <c r="BF12" s="114"/>
      <c r="BG12" s="128"/>
      <c r="BH12" s="138" t="s">
        <v>97</v>
      </c>
      <c r="BI12" s="138" t="s">
        <v>98</v>
      </c>
      <c r="BJ12" s="3">
        <f t="shared" si="1"/>
        <v>0</v>
      </c>
    </row>
    <row r="13" spans="1:62" s="1" customFormat="1" ht="11.25" customHeight="1">
      <c r="A13" s="1" t="s">
        <v>99</v>
      </c>
      <c r="B13" s="3">
        <f t="shared" si="0"/>
        <v>20</v>
      </c>
      <c r="C13" s="121" t="s">
        <v>100</v>
      </c>
      <c r="D13" s="121" t="s">
        <v>101</v>
      </c>
      <c r="E13" s="139">
        <f t="shared" si="2"/>
        <v>0</v>
      </c>
      <c r="F13" s="114"/>
      <c r="G13" s="123"/>
      <c r="H13" s="124"/>
      <c r="M13" s="114"/>
      <c r="N13" s="116"/>
      <c r="O13" s="116"/>
      <c r="P13" s="125"/>
      <c r="Q13" s="114"/>
      <c r="R13" s="116"/>
      <c r="S13" s="116"/>
      <c r="T13" s="116"/>
      <c r="U13" s="125"/>
      <c r="V13" s="135"/>
      <c r="W13" s="136"/>
      <c r="X13" s="136"/>
      <c r="Y13" s="137"/>
      <c r="Z13" s="114"/>
      <c r="AA13" s="116"/>
      <c r="AB13" s="116"/>
      <c r="AC13" s="123"/>
      <c r="AD13" s="114"/>
      <c r="AE13" s="116">
        <v>1</v>
      </c>
      <c r="AF13" s="116"/>
      <c r="AG13" s="116"/>
      <c r="AH13" s="111"/>
      <c r="AI13" s="111">
        <v>1</v>
      </c>
      <c r="AJ13" s="126">
        <v>1</v>
      </c>
      <c r="AK13" s="126"/>
      <c r="AL13" s="126">
        <v>1</v>
      </c>
      <c r="AM13" s="126"/>
      <c r="AN13" s="127">
        <v>1</v>
      </c>
      <c r="AO13" s="116">
        <v>1</v>
      </c>
      <c r="AP13" s="116"/>
      <c r="AQ13" s="116"/>
      <c r="AR13" s="116">
        <v>1</v>
      </c>
      <c r="AS13" s="114">
        <v>1</v>
      </c>
      <c r="AT13" s="116">
        <v>1</v>
      </c>
      <c r="AU13" s="116">
        <v>1</v>
      </c>
      <c r="AV13" s="123">
        <v>1</v>
      </c>
      <c r="AW13" s="114">
        <v>1</v>
      </c>
      <c r="AX13" s="116">
        <v>1</v>
      </c>
      <c r="AY13" s="116"/>
      <c r="AZ13" s="123">
        <v>1</v>
      </c>
      <c r="BA13" s="114">
        <v>1</v>
      </c>
      <c r="BB13" s="116">
        <v>1</v>
      </c>
      <c r="BC13" s="116">
        <v>1</v>
      </c>
      <c r="BD13" s="116">
        <v>1</v>
      </c>
      <c r="BE13" s="127">
        <v>1</v>
      </c>
      <c r="BF13" s="114">
        <v>1</v>
      </c>
      <c r="BG13" s="128"/>
      <c r="BH13" s="121" t="s">
        <v>100</v>
      </c>
      <c r="BI13" s="121" t="s">
        <v>101</v>
      </c>
      <c r="BJ13" s="3">
        <f t="shared" si="1"/>
        <v>20</v>
      </c>
    </row>
    <row r="14" spans="1:62" s="1" customFormat="1" ht="11.25" customHeight="1">
      <c r="A14" s="1" t="s">
        <v>102</v>
      </c>
      <c r="B14" s="3">
        <f t="shared" si="0"/>
        <v>7</v>
      </c>
      <c r="C14" s="121" t="s">
        <v>103</v>
      </c>
      <c r="D14" s="121" t="s">
        <v>104</v>
      </c>
      <c r="E14" s="122">
        <f t="shared" si="2"/>
        <v>0</v>
      </c>
      <c r="F14" s="114"/>
      <c r="G14" s="123"/>
      <c r="H14" s="124"/>
      <c r="M14" s="114"/>
      <c r="N14" s="116"/>
      <c r="O14" s="116"/>
      <c r="P14" s="125"/>
      <c r="Q14" s="114"/>
      <c r="R14" s="116"/>
      <c r="S14" s="116"/>
      <c r="T14" s="116"/>
      <c r="U14" s="125"/>
      <c r="V14" s="135"/>
      <c r="W14" s="136"/>
      <c r="X14" s="136"/>
      <c r="Y14" s="137"/>
      <c r="Z14" s="114"/>
      <c r="AA14" s="116"/>
      <c r="AB14" s="116"/>
      <c r="AC14" s="123"/>
      <c r="AD14" s="114"/>
      <c r="AE14" s="116"/>
      <c r="AF14" s="116"/>
      <c r="AG14" s="116"/>
      <c r="AH14" s="111"/>
      <c r="AI14" s="111"/>
      <c r="AJ14" s="126"/>
      <c r="AK14" s="126"/>
      <c r="AL14" s="126"/>
      <c r="AM14" s="126"/>
      <c r="AN14" s="127"/>
      <c r="AO14" s="116"/>
      <c r="AP14" s="116"/>
      <c r="AQ14" s="116"/>
      <c r="AR14" s="116"/>
      <c r="AS14" s="114"/>
      <c r="AT14" s="116"/>
      <c r="AU14" s="116"/>
      <c r="AV14" s="123"/>
      <c r="AW14" s="114">
        <v>1</v>
      </c>
      <c r="AX14" s="116"/>
      <c r="AY14" s="116"/>
      <c r="AZ14" s="123"/>
      <c r="BA14" s="114">
        <v>1</v>
      </c>
      <c r="BB14" s="116">
        <v>1</v>
      </c>
      <c r="BC14" s="116">
        <v>1</v>
      </c>
      <c r="BD14" s="116">
        <v>1</v>
      </c>
      <c r="BE14" s="127">
        <v>1</v>
      </c>
      <c r="BF14" s="114">
        <v>1</v>
      </c>
      <c r="BG14" s="128"/>
      <c r="BH14" s="121" t="s">
        <v>103</v>
      </c>
      <c r="BI14" s="121" t="s">
        <v>104</v>
      </c>
      <c r="BJ14" s="3">
        <f t="shared" si="1"/>
        <v>7</v>
      </c>
    </row>
    <row r="15" spans="1:62" s="1" customFormat="1" ht="11.25" customHeight="1">
      <c r="A15" s="1" t="s">
        <v>105</v>
      </c>
      <c r="B15" s="3">
        <f t="shared" si="0"/>
        <v>19</v>
      </c>
      <c r="C15" s="121" t="s">
        <v>106</v>
      </c>
      <c r="D15" s="121" t="s">
        <v>107</v>
      </c>
      <c r="E15" s="140">
        <f t="shared" si="2"/>
        <v>0</v>
      </c>
      <c r="F15" s="114"/>
      <c r="G15" s="123"/>
      <c r="H15" s="124"/>
      <c r="M15" s="114"/>
      <c r="N15" s="116"/>
      <c r="O15" s="116"/>
      <c r="P15" s="125"/>
      <c r="Q15" s="114"/>
      <c r="R15" s="116"/>
      <c r="S15" s="116"/>
      <c r="T15" s="116"/>
      <c r="U15" s="125"/>
      <c r="V15" s="135"/>
      <c r="W15" s="136"/>
      <c r="X15" s="136"/>
      <c r="Y15" s="137"/>
      <c r="Z15" s="114"/>
      <c r="AA15" s="116"/>
      <c r="AB15" s="116"/>
      <c r="AC15" s="123"/>
      <c r="AD15" s="114"/>
      <c r="AE15" s="116"/>
      <c r="AF15" s="116"/>
      <c r="AG15" s="116">
        <v>1</v>
      </c>
      <c r="AH15" s="111"/>
      <c r="AI15" s="111">
        <v>1</v>
      </c>
      <c r="AJ15" s="126">
        <v>1</v>
      </c>
      <c r="AK15" s="126"/>
      <c r="AL15" s="126">
        <v>1</v>
      </c>
      <c r="AM15" s="126">
        <v>1</v>
      </c>
      <c r="AN15" s="127">
        <v>1</v>
      </c>
      <c r="AO15" s="116">
        <v>1</v>
      </c>
      <c r="AP15" s="116"/>
      <c r="AQ15" s="116">
        <v>1</v>
      </c>
      <c r="AR15" s="116">
        <v>1</v>
      </c>
      <c r="AS15" s="114"/>
      <c r="AT15" s="116"/>
      <c r="AU15" s="116">
        <v>1</v>
      </c>
      <c r="AV15" s="123">
        <v>1</v>
      </c>
      <c r="AW15" s="114">
        <v>1</v>
      </c>
      <c r="AX15" s="116">
        <v>1</v>
      </c>
      <c r="AY15" s="116">
        <v>1</v>
      </c>
      <c r="AZ15" s="123">
        <v>1</v>
      </c>
      <c r="BA15" s="114">
        <v>1</v>
      </c>
      <c r="BB15" s="116">
        <v>1</v>
      </c>
      <c r="BC15" s="116">
        <v>1</v>
      </c>
      <c r="BD15" s="116"/>
      <c r="BE15" s="127">
        <v>1</v>
      </c>
      <c r="BF15" s="114"/>
      <c r="BG15" s="128">
        <v>1</v>
      </c>
      <c r="BH15" s="121" t="s">
        <v>106</v>
      </c>
      <c r="BI15" s="121" t="s">
        <v>107</v>
      </c>
      <c r="BJ15" s="3">
        <f t="shared" si="1"/>
        <v>19</v>
      </c>
    </row>
    <row r="16" spans="1:62" s="1" customFormat="1" ht="11.25" customHeight="1">
      <c r="A16" s="1" t="s">
        <v>108</v>
      </c>
      <c r="B16" s="3">
        <f t="shared" si="0"/>
        <v>3</v>
      </c>
      <c r="C16" s="121" t="s">
        <v>109</v>
      </c>
      <c r="D16" s="121" t="s">
        <v>110</v>
      </c>
      <c r="E16" s="122">
        <f t="shared" si="2"/>
        <v>0</v>
      </c>
      <c r="F16" s="114"/>
      <c r="G16" s="123"/>
      <c r="H16" s="124"/>
      <c r="M16" s="114"/>
      <c r="N16" s="116"/>
      <c r="O16" s="116"/>
      <c r="P16" s="125"/>
      <c r="Q16" s="114"/>
      <c r="R16" s="116"/>
      <c r="S16" s="116"/>
      <c r="T16" s="116"/>
      <c r="U16" s="125"/>
      <c r="V16" s="135"/>
      <c r="W16" s="136"/>
      <c r="X16" s="136"/>
      <c r="Y16" s="137"/>
      <c r="Z16" s="114"/>
      <c r="AA16" s="116"/>
      <c r="AB16" s="116"/>
      <c r="AC16" s="123"/>
      <c r="AD16" s="114"/>
      <c r="AE16" s="116"/>
      <c r="AF16" s="116"/>
      <c r="AG16" s="116"/>
      <c r="AH16" s="111"/>
      <c r="AI16" s="111"/>
      <c r="AJ16" s="126"/>
      <c r="AK16" s="126"/>
      <c r="AL16" s="126"/>
      <c r="AM16" s="126"/>
      <c r="AN16" s="127"/>
      <c r="AO16" s="116"/>
      <c r="AP16" s="116"/>
      <c r="AQ16" s="116"/>
      <c r="AR16" s="116"/>
      <c r="AS16" s="114"/>
      <c r="AT16" s="116"/>
      <c r="AU16" s="116"/>
      <c r="AV16" s="123"/>
      <c r="AW16" s="114"/>
      <c r="AX16" s="116"/>
      <c r="AY16" s="116"/>
      <c r="AZ16" s="123"/>
      <c r="BA16" s="114"/>
      <c r="BB16" s="116">
        <v>1</v>
      </c>
      <c r="BC16" s="116"/>
      <c r="BD16" s="116"/>
      <c r="BE16" s="127">
        <v>1</v>
      </c>
      <c r="BF16" s="114">
        <v>1</v>
      </c>
      <c r="BG16" s="128">
        <v>1</v>
      </c>
      <c r="BH16" s="121" t="s">
        <v>111</v>
      </c>
      <c r="BI16" s="121" t="s">
        <v>110</v>
      </c>
      <c r="BJ16" s="3">
        <f t="shared" si="1"/>
        <v>3</v>
      </c>
    </row>
    <row r="17" spans="1:62" s="1" customFormat="1" ht="11.25" customHeight="1">
      <c r="A17" s="1" t="s">
        <v>112</v>
      </c>
      <c r="B17" s="3">
        <f t="shared" si="0"/>
        <v>31</v>
      </c>
      <c r="C17" s="121" t="s">
        <v>113</v>
      </c>
      <c r="D17" s="121" t="s">
        <v>114</v>
      </c>
      <c r="E17" s="141">
        <f t="shared" si="2"/>
        <v>0</v>
      </c>
      <c r="F17" s="114"/>
      <c r="G17" s="123"/>
      <c r="H17" s="124"/>
      <c r="K17" s="1">
        <v>1</v>
      </c>
      <c r="M17" s="114"/>
      <c r="N17" s="116">
        <v>1</v>
      </c>
      <c r="O17" s="116">
        <v>1</v>
      </c>
      <c r="P17" s="125"/>
      <c r="Q17" s="114"/>
      <c r="R17" s="116">
        <v>1</v>
      </c>
      <c r="S17" s="116">
        <v>1</v>
      </c>
      <c r="T17" s="116"/>
      <c r="U17" s="125">
        <v>1</v>
      </c>
      <c r="V17" s="102"/>
      <c r="W17" s="142"/>
      <c r="X17" s="142">
        <v>1</v>
      </c>
      <c r="Y17" s="103">
        <v>1</v>
      </c>
      <c r="Z17" s="114">
        <v>1</v>
      </c>
      <c r="AA17" s="116">
        <v>1</v>
      </c>
      <c r="AB17" s="116"/>
      <c r="AC17" s="123">
        <v>1</v>
      </c>
      <c r="AD17" s="114">
        <v>1</v>
      </c>
      <c r="AE17" s="116">
        <v>1</v>
      </c>
      <c r="AF17" s="116">
        <v>1</v>
      </c>
      <c r="AG17" s="116"/>
      <c r="AH17" s="111"/>
      <c r="AI17" s="111"/>
      <c r="AJ17" s="126"/>
      <c r="AK17" s="126">
        <v>1</v>
      </c>
      <c r="AL17" s="126">
        <v>1</v>
      </c>
      <c r="AM17" s="126">
        <v>1</v>
      </c>
      <c r="AN17" s="127">
        <v>1</v>
      </c>
      <c r="AO17" s="116">
        <v>1</v>
      </c>
      <c r="AP17" s="116"/>
      <c r="AQ17" s="116">
        <v>1</v>
      </c>
      <c r="AR17" s="116">
        <v>1</v>
      </c>
      <c r="AS17" s="114"/>
      <c r="AT17" s="116"/>
      <c r="AU17" s="116">
        <v>1</v>
      </c>
      <c r="AV17" s="123">
        <v>1</v>
      </c>
      <c r="AW17" s="114">
        <v>1</v>
      </c>
      <c r="AX17" s="116">
        <v>1</v>
      </c>
      <c r="AY17" s="116">
        <v>1</v>
      </c>
      <c r="AZ17" s="123"/>
      <c r="BA17" s="114">
        <v>1</v>
      </c>
      <c r="BB17" s="116">
        <v>1</v>
      </c>
      <c r="BC17" s="116">
        <v>1</v>
      </c>
      <c r="BD17" s="116">
        <v>1</v>
      </c>
      <c r="BE17" s="127">
        <v>1</v>
      </c>
      <c r="BF17" s="114"/>
      <c r="BG17" s="128">
        <v>1</v>
      </c>
      <c r="BH17" s="121" t="s">
        <v>113</v>
      </c>
      <c r="BI17" s="121" t="s">
        <v>114</v>
      </c>
      <c r="BJ17" s="3">
        <f t="shared" si="1"/>
        <v>31</v>
      </c>
    </row>
    <row r="18" spans="1:62" s="1" customFormat="1" ht="11.25" customHeight="1">
      <c r="A18" s="1" t="s">
        <v>115</v>
      </c>
      <c r="B18" s="3">
        <f t="shared" si="0"/>
        <v>5</v>
      </c>
      <c r="C18" s="121" t="s">
        <v>116</v>
      </c>
      <c r="D18" s="121" t="s">
        <v>117</v>
      </c>
      <c r="E18" s="122">
        <f t="shared" si="2"/>
        <v>0</v>
      </c>
      <c r="F18" s="114"/>
      <c r="G18" s="123"/>
      <c r="H18" s="124"/>
      <c r="L18" s="1">
        <v>1</v>
      </c>
      <c r="M18" s="114"/>
      <c r="N18" s="116">
        <v>1</v>
      </c>
      <c r="O18" s="116"/>
      <c r="P18" s="125">
        <v>1</v>
      </c>
      <c r="Q18" s="114"/>
      <c r="R18" s="116"/>
      <c r="S18" s="116"/>
      <c r="T18" s="116"/>
      <c r="U18" s="125"/>
      <c r="V18" s="102">
        <v>1</v>
      </c>
      <c r="W18" s="142"/>
      <c r="X18" s="142"/>
      <c r="Y18" s="103"/>
      <c r="Z18" s="114"/>
      <c r="AA18" s="116"/>
      <c r="AB18" s="116"/>
      <c r="AC18" s="123"/>
      <c r="AD18" s="114"/>
      <c r="AE18" s="116"/>
      <c r="AF18" s="116"/>
      <c r="AG18" s="123"/>
      <c r="AH18" s="111"/>
      <c r="AI18" s="111"/>
      <c r="AJ18" s="126"/>
      <c r="AK18" s="126"/>
      <c r="AL18" s="126"/>
      <c r="AM18" s="126"/>
      <c r="AN18" s="127"/>
      <c r="AO18" s="116"/>
      <c r="AP18" s="116"/>
      <c r="AQ18" s="116"/>
      <c r="AR18" s="116"/>
      <c r="AS18" s="114"/>
      <c r="AT18" s="116"/>
      <c r="AU18" s="116"/>
      <c r="AV18" s="123"/>
      <c r="AW18" s="114">
        <v>1</v>
      </c>
      <c r="AX18" s="116"/>
      <c r="AY18" s="116"/>
      <c r="AZ18" s="123"/>
      <c r="BA18" s="114"/>
      <c r="BB18" s="116"/>
      <c r="BC18" s="116"/>
      <c r="BD18" s="116"/>
      <c r="BE18" s="127"/>
      <c r="BF18" s="114"/>
      <c r="BG18" s="128"/>
      <c r="BH18" s="121" t="s">
        <v>116</v>
      </c>
      <c r="BI18" s="121" t="s">
        <v>117</v>
      </c>
      <c r="BJ18" s="3">
        <f t="shared" si="1"/>
        <v>5</v>
      </c>
    </row>
    <row r="19" spans="1:62" s="1" customFormat="1" ht="11.25" customHeight="1">
      <c r="A19" s="1" t="s">
        <v>118</v>
      </c>
      <c r="B19" s="3">
        <f t="shared" si="0"/>
        <v>11</v>
      </c>
      <c r="C19" s="121" t="s">
        <v>119</v>
      </c>
      <c r="D19" s="121" t="s">
        <v>120</v>
      </c>
      <c r="E19" s="143">
        <f t="shared" si="2"/>
        <v>0</v>
      </c>
      <c r="F19" s="114"/>
      <c r="G19" s="123">
        <v>1</v>
      </c>
      <c r="H19" s="124"/>
      <c r="I19" s="1">
        <v>1</v>
      </c>
      <c r="J19" s="1">
        <v>1</v>
      </c>
      <c r="M19" s="114">
        <v>1</v>
      </c>
      <c r="N19" s="116">
        <v>1</v>
      </c>
      <c r="O19" s="116"/>
      <c r="P19" s="125"/>
      <c r="Q19" s="114"/>
      <c r="R19" s="116"/>
      <c r="S19" s="116"/>
      <c r="T19" s="116">
        <v>1</v>
      </c>
      <c r="U19" s="125"/>
      <c r="V19" s="102"/>
      <c r="W19" s="142"/>
      <c r="X19" s="142">
        <v>1</v>
      </c>
      <c r="Y19" s="103"/>
      <c r="Z19" s="114"/>
      <c r="AA19" s="116"/>
      <c r="AB19" s="116"/>
      <c r="AC19" s="123"/>
      <c r="AD19" s="114"/>
      <c r="AE19" s="116"/>
      <c r="AF19" s="116"/>
      <c r="AG19" s="123"/>
      <c r="AH19" s="111"/>
      <c r="AI19" s="111"/>
      <c r="AJ19" s="126"/>
      <c r="AK19" s="126"/>
      <c r="AL19" s="126"/>
      <c r="AM19" s="126"/>
      <c r="AN19" s="127"/>
      <c r="AO19" s="116">
        <v>1</v>
      </c>
      <c r="AP19" s="116"/>
      <c r="AQ19" s="116"/>
      <c r="AR19" s="116"/>
      <c r="AS19" s="114"/>
      <c r="AT19" s="116"/>
      <c r="AU19" s="116">
        <v>1</v>
      </c>
      <c r="AV19" s="123"/>
      <c r="AW19" s="114"/>
      <c r="AX19" s="116"/>
      <c r="AY19" s="116"/>
      <c r="AZ19" s="123"/>
      <c r="BA19" s="114"/>
      <c r="BB19" s="116">
        <v>1</v>
      </c>
      <c r="BC19" s="116"/>
      <c r="BD19" s="116">
        <v>1</v>
      </c>
      <c r="BE19" s="127"/>
      <c r="BF19" s="114"/>
      <c r="BG19" s="128"/>
      <c r="BH19" s="121" t="s">
        <v>119</v>
      </c>
      <c r="BI19" s="121" t="s">
        <v>120</v>
      </c>
      <c r="BJ19" s="3">
        <f t="shared" si="1"/>
        <v>11</v>
      </c>
    </row>
    <row r="20" spans="1:62" s="1" customFormat="1" ht="11.25" customHeight="1">
      <c r="A20" s="1" t="s">
        <v>121</v>
      </c>
      <c r="B20" s="3">
        <f t="shared" si="0"/>
        <v>0</v>
      </c>
      <c r="C20" s="138" t="s">
        <v>122</v>
      </c>
      <c r="D20" s="138" t="s">
        <v>123</v>
      </c>
      <c r="E20" s="144">
        <f t="shared" si="2"/>
        <v>0</v>
      </c>
      <c r="F20" s="114"/>
      <c r="G20" s="123"/>
      <c r="H20" s="124"/>
      <c r="M20" s="114"/>
      <c r="N20" s="145"/>
      <c r="O20" s="116"/>
      <c r="P20" s="125"/>
      <c r="Q20" s="114"/>
      <c r="R20" s="145"/>
      <c r="S20" s="116"/>
      <c r="T20" s="116"/>
      <c r="U20" s="125"/>
      <c r="V20" s="114"/>
      <c r="W20" s="116"/>
      <c r="X20" s="116"/>
      <c r="Y20" s="123"/>
      <c r="Z20" s="114"/>
      <c r="AA20" s="116"/>
      <c r="AB20" s="116"/>
      <c r="AC20" s="123"/>
      <c r="AD20" s="114"/>
      <c r="AE20" s="116"/>
      <c r="AF20" s="116"/>
      <c r="AG20" s="125"/>
      <c r="AH20" s="137"/>
      <c r="AI20" s="137"/>
      <c r="AJ20" s="146"/>
      <c r="AK20" s="126"/>
      <c r="AL20" s="126"/>
      <c r="AM20" s="126"/>
      <c r="AN20" s="127"/>
      <c r="AO20" s="116"/>
      <c r="AP20" s="116"/>
      <c r="AQ20" s="116"/>
      <c r="AR20" s="116"/>
      <c r="AS20" s="114"/>
      <c r="AT20" s="116"/>
      <c r="AU20" s="116"/>
      <c r="AV20" s="123"/>
      <c r="AW20" s="114"/>
      <c r="AX20" s="116"/>
      <c r="AY20" s="116"/>
      <c r="AZ20" s="123"/>
      <c r="BA20" s="114"/>
      <c r="BB20" s="116"/>
      <c r="BC20" s="116"/>
      <c r="BD20" s="116"/>
      <c r="BE20" s="127"/>
      <c r="BF20" s="114"/>
      <c r="BG20" s="128"/>
      <c r="BH20" s="138" t="s">
        <v>122</v>
      </c>
      <c r="BI20" s="138" t="s">
        <v>123</v>
      </c>
      <c r="BJ20" s="3">
        <f t="shared" si="1"/>
        <v>0</v>
      </c>
    </row>
    <row r="21" spans="1:62" s="1" customFormat="1" ht="11.25" customHeight="1">
      <c r="A21" s="1" t="s">
        <v>124</v>
      </c>
      <c r="B21" s="3">
        <f t="shared" si="0"/>
        <v>2</v>
      </c>
      <c r="C21" s="121" t="s">
        <v>125</v>
      </c>
      <c r="D21" s="121" t="s">
        <v>117</v>
      </c>
      <c r="E21" s="122">
        <f t="shared" si="2"/>
        <v>0</v>
      </c>
      <c r="F21" s="114"/>
      <c r="G21" s="123"/>
      <c r="H21" s="124"/>
      <c r="M21" s="114"/>
      <c r="N21" s="145"/>
      <c r="O21" s="116"/>
      <c r="P21" s="125"/>
      <c r="Q21" s="114"/>
      <c r="R21" s="145"/>
      <c r="S21" s="116"/>
      <c r="T21" s="116"/>
      <c r="U21" s="125"/>
      <c r="V21" s="114"/>
      <c r="W21" s="116"/>
      <c r="X21" s="116"/>
      <c r="Y21" s="123"/>
      <c r="Z21" s="114"/>
      <c r="AA21" s="116"/>
      <c r="AB21" s="116"/>
      <c r="AC21" s="123"/>
      <c r="AD21" s="114"/>
      <c r="AE21" s="116">
        <v>1</v>
      </c>
      <c r="AF21" s="116"/>
      <c r="AG21" s="125"/>
      <c r="AH21" s="137"/>
      <c r="AI21" s="137"/>
      <c r="AJ21" s="146"/>
      <c r="AK21" s="126"/>
      <c r="AL21" s="126"/>
      <c r="AM21" s="126"/>
      <c r="AN21" s="127"/>
      <c r="AO21" s="116"/>
      <c r="AP21" s="116"/>
      <c r="AQ21" s="116"/>
      <c r="AR21" s="116"/>
      <c r="AS21" s="114"/>
      <c r="AT21" s="116"/>
      <c r="AU21" s="116"/>
      <c r="AV21" s="123"/>
      <c r="AW21" s="114"/>
      <c r="AX21" s="116"/>
      <c r="AY21" s="116"/>
      <c r="AZ21" s="123"/>
      <c r="BA21" s="114"/>
      <c r="BB21" s="116"/>
      <c r="BC21" s="116"/>
      <c r="BD21" s="116"/>
      <c r="BE21" s="127">
        <v>1</v>
      </c>
      <c r="BF21" s="114"/>
      <c r="BG21" s="128"/>
      <c r="BH21" s="121" t="s">
        <v>125</v>
      </c>
      <c r="BI21" s="121" t="s">
        <v>117</v>
      </c>
      <c r="BJ21" s="3">
        <f t="shared" si="1"/>
        <v>2</v>
      </c>
    </row>
    <row r="22" spans="1:62" s="1" customFormat="1" ht="11.25" customHeight="1">
      <c r="A22" s="1" t="s">
        <v>126</v>
      </c>
      <c r="B22" s="3">
        <f t="shared" si="0"/>
        <v>30</v>
      </c>
      <c r="C22" s="121" t="s">
        <v>125</v>
      </c>
      <c r="D22" s="121" t="s">
        <v>127</v>
      </c>
      <c r="E22" s="141">
        <f t="shared" si="2"/>
        <v>0</v>
      </c>
      <c r="F22" s="114"/>
      <c r="G22" s="123"/>
      <c r="H22" s="124">
        <v>1</v>
      </c>
      <c r="I22" s="1">
        <v>1</v>
      </c>
      <c r="M22" s="114"/>
      <c r="N22" s="145"/>
      <c r="O22" s="116"/>
      <c r="P22" s="125"/>
      <c r="Q22" s="114"/>
      <c r="R22" s="145"/>
      <c r="S22" s="116"/>
      <c r="T22" s="116">
        <v>1</v>
      </c>
      <c r="U22" s="125">
        <v>1</v>
      </c>
      <c r="V22" s="114"/>
      <c r="W22" s="116">
        <v>1</v>
      </c>
      <c r="X22" s="116">
        <v>1</v>
      </c>
      <c r="Y22" s="123">
        <v>1</v>
      </c>
      <c r="Z22" s="114"/>
      <c r="AA22" s="116">
        <v>1</v>
      </c>
      <c r="AB22" s="116">
        <v>1</v>
      </c>
      <c r="AC22" s="123">
        <v>1</v>
      </c>
      <c r="AD22" s="114"/>
      <c r="AE22" s="116"/>
      <c r="AF22" s="116">
        <v>1</v>
      </c>
      <c r="AG22" s="125">
        <v>1</v>
      </c>
      <c r="AH22" s="137">
        <v>1</v>
      </c>
      <c r="AI22" s="137"/>
      <c r="AJ22" s="147"/>
      <c r="AK22" s="126">
        <v>1</v>
      </c>
      <c r="AL22" s="126">
        <v>1</v>
      </c>
      <c r="AM22" s="126">
        <v>1</v>
      </c>
      <c r="AN22" s="127"/>
      <c r="AO22" s="116">
        <v>1</v>
      </c>
      <c r="AP22" s="116"/>
      <c r="AQ22" s="116"/>
      <c r="AR22" s="116">
        <v>1</v>
      </c>
      <c r="AS22" s="114">
        <v>1</v>
      </c>
      <c r="AT22" s="116"/>
      <c r="AU22" s="116">
        <v>1</v>
      </c>
      <c r="AV22" s="123">
        <v>1</v>
      </c>
      <c r="AW22" s="114">
        <v>1</v>
      </c>
      <c r="AX22" s="116">
        <v>1</v>
      </c>
      <c r="AY22" s="116"/>
      <c r="AZ22" s="123">
        <v>1</v>
      </c>
      <c r="BA22" s="114">
        <v>1</v>
      </c>
      <c r="BB22" s="116">
        <v>1</v>
      </c>
      <c r="BC22" s="116">
        <v>1</v>
      </c>
      <c r="BD22" s="116">
        <v>1</v>
      </c>
      <c r="BE22" s="127">
        <v>1</v>
      </c>
      <c r="BF22" s="114">
        <v>1</v>
      </c>
      <c r="BG22" s="128">
        <v>1</v>
      </c>
      <c r="BH22" s="121" t="s">
        <v>125</v>
      </c>
      <c r="BI22" s="121" t="s">
        <v>127</v>
      </c>
      <c r="BJ22" s="3">
        <f t="shared" si="1"/>
        <v>30</v>
      </c>
    </row>
    <row r="23" spans="1:62" s="1" customFormat="1" ht="11.25" customHeight="1">
      <c r="A23" s="1" t="s">
        <v>128</v>
      </c>
      <c r="B23" s="3">
        <f t="shared" si="0"/>
        <v>0</v>
      </c>
      <c r="C23" s="138" t="s">
        <v>129</v>
      </c>
      <c r="D23" s="138" t="s">
        <v>130</v>
      </c>
      <c r="E23" s="144">
        <f t="shared" si="2"/>
        <v>0</v>
      </c>
      <c r="F23" s="114"/>
      <c r="G23" s="123"/>
      <c r="H23" s="124"/>
      <c r="M23" s="114"/>
      <c r="N23" s="116"/>
      <c r="O23" s="116"/>
      <c r="P23" s="125"/>
      <c r="Q23" s="114"/>
      <c r="R23" s="116"/>
      <c r="S23" s="116"/>
      <c r="T23" s="116"/>
      <c r="U23" s="125"/>
      <c r="V23" s="114"/>
      <c r="W23" s="116"/>
      <c r="X23" s="116"/>
      <c r="Y23" s="123"/>
      <c r="Z23" s="114"/>
      <c r="AA23" s="116"/>
      <c r="AB23" s="116"/>
      <c r="AC23" s="123"/>
      <c r="AD23" s="114"/>
      <c r="AE23" s="116"/>
      <c r="AF23" s="116"/>
      <c r="AG23" s="125"/>
      <c r="AH23" s="137"/>
      <c r="AI23" s="137"/>
      <c r="AJ23" s="146"/>
      <c r="AK23" s="126"/>
      <c r="AL23" s="126"/>
      <c r="AM23" s="126"/>
      <c r="AN23" s="127"/>
      <c r="AO23" s="116"/>
      <c r="AP23" s="116"/>
      <c r="AQ23" s="116"/>
      <c r="AR23" s="116"/>
      <c r="AS23" s="114"/>
      <c r="AT23" s="116"/>
      <c r="AU23" s="116"/>
      <c r="AV23" s="123"/>
      <c r="AW23" s="114"/>
      <c r="AX23" s="116"/>
      <c r="AY23" s="116"/>
      <c r="AZ23" s="123"/>
      <c r="BA23" s="114"/>
      <c r="BB23" s="116"/>
      <c r="BC23" s="116"/>
      <c r="BD23" s="116"/>
      <c r="BE23" s="127"/>
      <c r="BF23" s="114"/>
      <c r="BG23" s="128"/>
      <c r="BH23" s="138" t="s">
        <v>129</v>
      </c>
      <c r="BI23" s="138" t="s">
        <v>130</v>
      </c>
      <c r="BJ23" s="3">
        <f t="shared" si="1"/>
        <v>0</v>
      </c>
    </row>
    <row r="24" spans="1:62" s="1" customFormat="1" ht="11.25" customHeight="1">
      <c r="A24" s="1" t="s">
        <v>131</v>
      </c>
      <c r="B24" s="3">
        <f t="shared" si="0"/>
        <v>0</v>
      </c>
      <c r="C24" s="138" t="s">
        <v>132</v>
      </c>
      <c r="D24" s="138" t="s">
        <v>133</v>
      </c>
      <c r="E24" s="144">
        <f t="shared" si="2"/>
        <v>0</v>
      </c>
      <c r="F24" s="114"/>
      <c r="G24" s="123"/>
      <c r="H24" s="124"/>
      <c r="M24" s="114"/>
      <c r="N24" s="116"/>
      <c r="O24" s="116"/>
      <c r="P24" s="125"/>
      <c r="Q24" s="114"/>
      <c r="R24" s="116"/>
      <c r="S24" s="116"/>
      <c r="T24" s="116"/>
      <c r="U24" s="125"/>
      <c r="V24" s="114"/>
      <c r="W24" s="116"/>
      <c r="X24" s="116"/>
      <c r="Y24" s="123"/>
      <c r="Z24" s="114"/>
      <c r="AA24" s="116"/>
      <c r="AB24" s="116"/>
      <c r="AC24" s="123"/>
      <c r="AD24" s="114"/>
      <c r="AE24" s="116"/>
      <c r="AF24" s="116"/>
      <c r="AG24" s="125"/>
      <c r="AH24" s="137"/>
      <c r="AI24" s="137"/>
      <c r="AJ24" s="146"/>
      <c r="AK24" s="126"/>
      <c r="AL24" s="126"/>
      <c r="AM24" s="126"/>
      <c r="AN24" s="127"/>
      <c r="AO24" s="116"/>
      <c r="AP24" s="116"/>
      <c r="AQ24" s="116"/>
      <c r="AR24" s="116"/>
      <c r="AS24" s="132"/>
      <c r="AT24" s="116"/>
      <c r="AU24" s="116"/>
      <c r="AV24" s="123"/>
      <c r="AW24" s="114"/>
      <c r="AX24" s="116"/>
      <c r="AY24" s="116"/>
      <c r="AZ24" s="123"/>
      <c r="BA24" s="114"/>
      <c r="BB24" s="116"/>
      <c r="BC24" s="116"/>
      <c r="BD24" s="116"/>
      <c r="BE24" s="127"/>
      <c r="BF24" s="114"/>
      <c r="BG24" s="128"/>
      <c r="BH24" s="138" t="s">
        <v>132</v>
      </c>
      <c r="BI24" s="138" t="s">
        <v>133</v>
      </c>
      <c r="BJ24" s="3">
        <f t="shared" si="1"/>
        <v>0</v>
      </c>
    </row>
    <row r="25" spans="1:62" s="1" customFormat="1" ht="11.25" customHeight="1">
      <c r="A25" s="1" t="s">
        <v>134</v>
      </c>
      <c r="B25" s="3">
        <f t="shared" si="0"/>
        <v>31</v>
      </c>
      <c r="C25" s="121" t="s">
        <v>135</v>
      </c>
      <c r="D25" s="121" t="s">
        <v>104</v>
      </c>
      <c r="E25" s="148">
        <f t="shared" si="2"/>
        <v>0</v>
      </c>
      <c r="F25" s="114">
        <v>1</v>
      </c>
      <c r="G25" s="123"/>
      <c r="H25" s="124">
        <v>1</v>
      </c>
      <c r="J25" s="1">
        <v>1</v>
      </c>
      <c r="L25" s="1">
        <v>1</v>
      </c>
      <c r="M25" s="114"/>
      <c r="N25" s="116">
        <v>1</v>
      </c>
      <c r="O25" s="116"/>
      <c r="P25" s="125">
        <v>1</v>
      </c>
      <c r="Q25" s="114"/>
      <c r="R25" s="116">
        <v>1</v>
      </c>
      <c r="S25" s="116"/>
      <c r="T25" s="116">
        <v>1</v>
      </c>
      <c r="U25" s="125">
        <v>1</v>
      </c>
      <c r="V25" s="114"/>
      <c r="W25" s="116">
        <v>1</v>
      </c>
      <c r="X25" s="116">
        <v>1</v>
      </c>
      <c r="Y25" s="123"/>
      <c r="Z25" s="116">
        <v>1</v>
      </c>
      <c r="AA25" s="116"/>
      <c r="AB25" s="116">
        <v>1</v>
      </c>
      <c r="AC25" s="116"/>
      <c r="AD25" s="114"/>
      <c r="AE25" s="116">
        <v>1</v>
      </c>
      <c r="AF25" s="116"/>
      <c r="AG25" s="125">
        <v>1</v>
      </c>
      <c r="AH25" s="137">
        <v>1</v>
      </c>
      <c r="AI25" s="137"/>
      <c r="AJ25" s="146">
        <v>1</v>
      </c>
      <c r="AK25" s="126"/>
      <c r="AL25" s="126">
        <v>1</v>
      </c>
      <c r="AM25" s="126">
        <v>1</v>
      </c>
      <c r="AN25" s="127"/>
      <c r="AO25" s="116">
        <v>1</v>
      </c>
      <c r="AP25" s="116"/>
      <c r="AQ25" s="116">
        <v>1</v>
      </c>
      <c r="AR25" s="116"/>
      <c r="AS25" s="116">
        <v>1</v>
      </c>
      <c r="AT25" s="127"/>
      <c r="AU25" s="116">
        <v>1</v>
      </c>
      <c r="AV25" s="123">
        <v>1</v>
      </c>
      <c r="AW25" s="114">
        <v>1</v>
      </c>
      <c r="AX25" s="116"/>
      <c r="AY25" s="116">
        <v>1</v>
      </c>
      <c r="AZ25" s="123"/>
      <c r="BA25" s="114">
        <v>1</v>
      </c>
      <c r="BB25" s="116">
        <v>1</v>
      </c>
      <c r="BC25" s="116">
        <v>1</v>
      </c>
      <c r="BD25" s="116">
        <v>1</v>
      </c>
      <c r="BE25" s="127">
        <v>1</v>
      </c>
      <c r="BF25" s="114"/>
      <c r="BG25" s="128">
        <v>1</v>
      </c>
      <c r="BH25" s="121" t="s">
        <v>135</v>
      </c>
      <c r="BI25" s="121" t="s">
        <v>104</v>
      </c>
      <c r="BJ25" s="3">
        <f t="shared" si="1"/>
        <v>31</v>
      </c>
    </row>
    <row r="26" spans="1:62" s="1" customFormat="1" ht="11.25" customHeight="1">
      <c r="A26" s="1" t="s">
        <v>136</v>
      </c>
      <c r="B26" s="3">
        <f t="shared" si="0"/>
        <v>17</v>
      </c>
      <c r="C26" s="121" t="s">
        <v>137</v>
      </c>
      <c r="D26" s="121" t="s">
        <v>123</v>
      </c>
      <c r="E26" s="139">
        <f t="shared" si="2"/>
        <v>0</v>
      </c>
      <c r="F26" s="114"/>
      <c r="G26" s="123"/>
      <c r="H26" s="124"/>
      <c r="M26" s="114"/>
      <c r="N26" s="116"/>
      <c r="O26" s="116"/>
      <c r="P26" s="125"/>
      <c r="Q26" s="114"/>
      <c r="R26" s="116"/>
      <c r="S26" s="116"/>
      <c r="T26" s="116">
        <v>1</v>
      </c>
      <c r="U26" s="125"/>
      <c r="V26" s="114"/>
      <c r="W26" s="116">
        <v>1</v>
      </c>
      <c r="X26" s="116"/>
      <c r="Y26" s="123">
        <v>1</v>
      </c>
      <c r="Z26" s="127"/>
      <c r="AA26" s="116"/>
      <c r="AB26" s="116"/>
      <c r="AC26" s="123"/>
      <c r="AD26" s="114">
        <v>1</v>
      </c>
      <c r="AE26" s="116">
        <v>1</v>
      </c>
      <c r="AF26" s="116"/>
      <c r="AG26" s="125"/>
      <c r="AH26" s="137"/>
      <c r="AI26" s="137">
        <v>1</v>
      </c>
      <c r="AJ26" s="146">
        <v>1</v>
      </c>
      <c r="AK26" s="126"/>
      <c r="AL26" s="126">
        <v>1</v>
      </c>
      <c r="AM26" s="126">
        <v>1</v>
      </c>
      <c r="AN26" s="127"/>
      <c r="AO26" s="116">
        <v>1</v>
      </c>
      <c r="AP26" s="116"/>
      <c r="AQ26" s="116">
        <v>1</v>
      </c>
      <c r="AR26" s="116"/>
      <c r="AS26" s="127"/>
      <c r="AT26" s="127"/>
      <c r="AU26" s="116">
        <v>1</v>
      </c>
      <c r="AV26" s="123"/>
      <c r="AW26" s="114"/>
      <c r="AX26" s="116"/>
      <c r="AY26" s="116">
        <v>1</v>
      </c>
      <c r="AZ26" s="123"/>
      <c r="BA26" s="114">
        <v>1</v>
      </c>
      <c r="BB26" s="115">
        <v>1</v>
      </c>
      <c r="BC26" s="116">
        <v>1</v>
      </c>
      <c r="BD26" s="116"/>
      <c r="BE26" s="127">
        <v>1</v>
      </c>
      <c r="BF26" s="114"/>
      <c r="BG26" s="128"/>
      <c r="BH26" s="121" t="s">
        <v>137</v>
      </c>
      <c r="BI26" s="121" t="s">
        <v>123</v>
      </c>
      <c r="BJ26" s="3">
        <f t="shared" si="1"/>
        <v>17</v>
      </c>
    </row>
    <row r="27" spans="1:62" s="1" customFormat="1" ht="11.25" customHeight="1">
      <c r="A27" s="1" t="s">
        <v>138</v>
      </c>
      <c r="B27" s="3">
        <f t="shared" si="0"/>
        <v>41</v>
      </c>
      <c r="C27" s="121" t="s">
        <v>139</v>
      </c>
      <c r="D27" s="121" t="s">
        <v>140</v>
      </c>
      <c r="E27" s="141" t="s">
        <v>78</v>
      </c>
      <c r="F27" s="114">
        <v>1</v>
      </c>
      <c r="G27" s="123">
        <v>1</v>
      </c>
      <c r="H27" s="124">
        <v>1</v>
      </c>
      <c r="I27" s="1">
        <v>1</v>
      </c>
      <c r="K27" s="1">
        <v>1</v>
      </c>
      <c r="L27" s="1">
        <v>1</v>
      </c>
      <c r="M27" s="114">
        <v>1</v>
      </c>
      <c r="N27" s="116"/>
      <c r="O27" s="116">
        <v>1</v>
      </c>
      <c r="P27" s="125">
        <v>1</v>
      </c>
      <c r="Q27" s="114"/>
      <c r="R27" s="116"/>
      <c r="S27" s="116"/>
      <c r="T27" s="116">
        <v>1</v>
      </c>
      <c r="U27" s="125">
        <v>1</v>
      </c>
      <c r="V27" s="114">
        <v>1</v>
      </c>
      <c r="W27" s="116">
        <v>1</v>
      </c>
      <c r="X27" s="116"/>
      <c r="Y27" s="123">
        <v>1</v>
      </c>
      <c r="Z27" s="114">
        <v>1</v>
      </c>
      <c r="AA27" s="116">
        <v>1</v>
      </c>
      <c r="AB27" s="116">
        <v>1</v>
      </c>
      <c r="AC27" s="123">
        <v>1</v>
      </c>
      <c r="AD27" s="114">
        <v>1</v>
      </c>
      <c r="AE27" s="116">
        <v>1</v>
      </c>
      <c r="AF27" s="116">
        <v>1</v>
      </c>
      <c r="AG27" s="125"/>
      <c r="AH27" s="137"/>
      <c r="AI27" s="137">
        <v>1</v>
      </c>
      <c r="AJ27" s="146">
        <v>1</v>
      </c>
      <c r="AK27" s="126">
        <v>1</v>
      </c>
      <c r="AL27" s="126"/>
      <c r="AM27" s="126">
        <v>1</v>
      </c>
      <c r="AN27" s="127">
        <v>1</v>
      </c>
      <c r="AO27" s="116">
        <v>1</v>
      </c>
      <c r="AP27" s="116">
        <v>1</v>
      </c>
      <c r="AQ27" s="116">
        <v>1</v>
      </c>
      <c r="AR27" s="116">
        <v>1</v>
      </c>
      <c r="AS27" s="114"/>
      <c r="AT27" s="116">
        <v>1</v>
      </c>
      <c r="AU27" s="116"/>
      <c r="AV27" s="123">
        <v>1</v>
      </c>
      <c r="AW27" s="114">
        <v>1</v>
      </c>
      <c r="AX27" s="116">
        <v>1</v>
      </c>
      <c r="AY27" s="116">
        <v>1</v>
      </c>
      <c r="AZ27" s="123"/>
      <c r="BA27" s="114">
        <v>1</v>
      </c>
      <c r="BB27" s="116">
        <v>1</v>
      </c>
      <c r="BC27" s="116">
        <v>1</v>
      </c>
      <c r="BD27" s="116">
        <v>1</v>
      </c>
      <c r="BE27" s="127">
        <v>1</v>
      </c>
      <c r="BF27" s="114">
        <v>1</v>
      </c>
      <c r="BG27" s="128">
        <v>1</v>
      </c>
      <c r="BH27" s="121" t="s">
        <v>139</v>
      </c>
      <c r="BI27" s="121" t="s">
        <v>140</v>
      </c>
      <c r="BJ27" s="3">
        <f t="shared" si="1"/>
        <v>41</v>
      </c>
    </row>
    <row r="28" spans="1:62" s="1" customFormat="1" ht="11.25" customHeight="1">
      <c r="A28" s="1" t="s">
        <v>141</v>
      </c>
      <c r="B28" s="3">
        <f t="shared" si="0"/>
        <v>2</v>
      </c>
      <c r="C28" s="121" t="s">
        <v>142</v>
      </c>
      <c r="D28" s="121" t="s">
        <v>143</v>
      </c>
      <c r="E28" s="122">
        <f aca="true" t="shared" si="3" ref="E28:E33">IF(B28=0,"",IF(B28&lt;=5,$C$68,IF(B28&lt;=10,$C$69,IF(B28&lt;=15,$C$70,IF(B28&lt;=20,$C$71,IF(B28&lt;=25,$C$72,IF(B28&lt;=30,$C$73,IF(B28&lt;=35,$C$74,$C$75))))))))</f>
        <v>0</v>
      </c>
      <c r="F28" s="114"/>
      <c r="G28" s="123"/>
      <c r="H28" s="124"/>
      <c r="M28" s="114"/>
      <c r="N28" s="116"/>
      <c r="O28" s="116"/>
      <c r="P28" s="125"/>
      <c r="Q28" s="114"/>
      <c r="R28" s="116"/>
      <c r="S28" s="116"/>
      <c r="T28" s="116"/>
      <c r="U28" s="125">
        <v>1</v>
      </c>
      <c r="V28" s="114"/>
      <c r="W28" s="116"/>
      <c r="X28" s="116"/>
      <c r="Y28" s="123"/>
      <c r="Z28" s="114"/>
      <c r="AA28" s="116"/>
      <c r="AB28" s="116"/>
      <c r="AC28" s="123"/>
      <c r="AD28" s="114"/>
      <c r="AE28" s="116"/>
      <c r="AF28" s="116"/>
      <c r="AG28" s="125"/>
      <c r="AH28" s="137"/>
      <c r="AI28" s="137"/>
      <c r="AJ28" s="146"/>
      <c r="AK28" s="126"/>
      <c r="AL28" s="126"/>
      <c r="AM28" s="126"/>
      <c r="AN28" s="127"/>
      <c r="AO28" s="116"/>
      <c r="AP28" s="116"/>
      <c r="AQ28" s="116"/>
      <c r="AR28" s="116"/>
      <c r="AS28" s="114"/>
      <c r="AT28" s="116"/>
      <c r="AU28" s="116"/>
      <c r="AV28" s="123">
        <v>1</v>
      </c>
      <c r="AW28" s="114"/>
      <c r="AX28" s="116"/>
      <c r="AY28" s="116"/>
      <c r="AZ28" s="123"/>
      <c r="BA28" s="114"/>
      <c r="BB28" s="116"/>
      <c r="BC28" s="116"/>
      <c r="BD28" s="116"/>
      <c r="BE28" s="127"/>
      <c r="BF28" s="114"/>
      <c r="BG28" s="128">
        <v>1</v>
      </c>
      <c r="BH28" s="121" t="s">
        <v>142</v>
      </c>
      <c r="BI28" s="121" t="s">
        <v>143</v>
      </c>
      <c r="BJ28" s="3">
        <f t="shared" si="1"/>
        <v>2</v>
      </c>
    </row>
    <row r="29" spans="1:62" s="1" customFormat="1" ht="11.25" customHeight="1">
      <c r="A29" s="1" t="s">
        <v>144</v>
      </c>
      <c r="B29" s="3">
        <f t="shared" si="0"/>
        <v>20</v>
      </c>
      <c r="C29" s="129" t="s">
        <v>145</v>
      </c>
      <c r="D29" s="129" t="s">
        <v>146</v>
      </c>
      <c r="E29" s="139">
        <f t="shared" si="3"/>
        <v>0</v>
      </c>
      <c r="F29" s="114"/>
      <c r="G29" s="123"/>
      <c r="H29" s="124">
        <v>1</v>
      </c>
      <c r="I29" s="1">
        <v>1</v>
      </c>
      <c r="L29" s="1">
        <v>1</v>
      </c>
      <c r="M29" s="114"/>
      <c r="N29" s="116"/>
      <c r="O29" s="116">
        <v>1</v>
      </c>
      <c r="P29" s="125"/>
      <c r="Q29" s="114">
        <v>1</v>
      </c>
      <c r="R29" s="116">
        <v>1</v>
      </c>
      <c r="S29" s="116"/>
      <c r="T29" s="116"/>
      <c r="U29" s="125"/>
      <c r="V29" s="114">
        <v>1</v>
      </c>
      <c r="W29" s="116"/>
      <c r="X29" s="116"/>
      <c r="Y29" s="123">
        <v>1</v>
      </c>
      <c r="Z29" s="114">
        <v>1</v>
      </c>
      <c r="AA29" s="116"/>
      <c r="AB29" s="116">
        <v>1</v>
      </c>
      <c r="AC29" s="123"/>
      <c r="AD29" s="114"/>
      <c r="AE29" s="116">
        <v>1</v>
      </c>
      <c r="AF29" s="116"/>
      <c r="AG29" s="125"/>
      <c r="AH29" s="137">
        <v>1</v>
      </c>
      <c r="AI29" s="137"/>
      <c r="AJ29" s="146"/>
      <c r="AK29" s="126"/>
      <c r="AL29" s="126"/>
      <c r="AM29" s="126">
        <v>1</v>
      </c>
      <c r="AN29" s="127"/>
      <c r="AO29" s="116"/>
      <c r="AP29" s="116">
        <v>1</v>
      </c>
      <c r="AQ29" s="116"/>
      <c r="AR29" s="116"/>
      <c r="AS29" s="114">
        <v>1</v>
      </c>
      <c r="AT29" s="116"/>
      <c r="AU29" s="116"/>
      <c r="AV29" s="123">
        <v>1</v>
      </c>
      <c r="AW29" s="114"/>
      <c r="AX29" s="116"/>
      <c r="AY29" s="116"/>
      <c r="AZ29" s="123">
        <v>1</v>
      </c>
      <c r="BA29" s="114"/>
      <c r="BB29" s="116">
        <v>1</v>
      </c>
      <c r="BC29" s="116"/>
      <c r="BD29" s="116">
        <v>1</v>
      </c>
      <c r="BE29" s="127">
        <v>1</v>
      </c>
      <c r="BF29" s="114"/>
      <c r="BG29" s="128"/>
      <c r="BH29" s="129" t="s">
        <v>145</v>
      </c>
      <c r="BI29" s="129" t="s">
        <v>146</v>
      </c>
      <c r="BJ29" s="3">
        <f t="shared" si="1"/>
        <v>20</v>
      </c>
    </row>
    <row r="30" spans="1:62" s="1" customFormat="1" ht="11.25" customHeight="1">
      <c r="A30" s="1" t="s">
        <v>147</v>
      </c>
      <c r="B30" s="3">
        <f t="shared" si="0"/>
        <v>0</v>
      </c>
      <c r="C30" s="138" t="s">
        <v>148</v>
      </c>
      <c r="D30" s="138" t="s">
        <v>149</v>
      </c>
      <c r="E30" s="149">
        <f t="shared" si="3"/>
        <v>0</v>
      </c>
      <c r="F30" s="114"/>
      <c r="G30" s="123"/>
      <c r="H30" s="124"/>
      <c r="M30" s="114"/>
      <c r="N30" s="116"/>
      <c r="O30" s="116"/>
      <c r="P30" s="125"/>
      <c r="Q30" s="114"/>
      <c r="R30" s="116"/>
      <c r="S30" s="116"/>
      <c r="T30" s="116"/>
      <c r="U30" s="125"/>
      <c r="V30" s="114"/>
      <c r="W30" s="116"/>
      <c r="X30" s="116"/>
      <c r="Y30" s="123"/>
      <c r="Z30" s="114"/>
      <c r="AA30" s="116"/>
      <c r="AB30" s="116"/>
      <c r="AC30" s="123"/>
      <c r="AD30" s="114"/>
      <c r="AE30" s="116"/>
      <c r="AF30" s="116"/>
      <c r="AG30" s="125"/>
      <c r="AH30" s="137"/>
      <c r="AI30" s="137"/>
      <c r="AJ30" s="146"/>
      <c r="AK30" s="126"/>
      <c r="AL30" s="126"/>
      <c r="AM30" s="126"/>
      <c r="AN30" s="127"/>
      <c r="AO30" s="116"/>
      <c r="AP30" s="116"/>
      <c r="AQ30" s="116"/>
      <c r="AR30" s="116"/>
      <c r="AS30" s="114"/>
      <c r="AT30" s="116"/>
      <c r="AU30" s="116"/>
      <c r="AV30" s="123"/>
      <c r="AW30" s="114"/>
      <c r="AX30" s="116"/>
      <c r="AY30" s="116"/>
      <c r="AZ30" s="123"/>
      <c r="BA30" s="114"/>
      <c r="BB30" s="116"/>
      <c r="BC30" s="116"/>
      <c r="BD30" s="116"/>
      <c r="BE30" s="127"/>
      <c r="BF30" s="114"/>
      <c r="BG30" s="128"/>
      <c r="BH30" s="138" t="s">
        <v>148</v>
      </c>
      <c r="BI30" s="138" t="s">
        <v>149</v>
      </c>
      <c r="BJ30" s="3">
        <f t="shared" si="1"/>
        <v>0</v>
      </c>
    </row>
    <row r="31" spans="1:62" s="1" customFormat="1" ht="11.25" customHeight="1">
      <c r="A31" s="1" t="s">
        <v>150</v>
      </c>
      <c r="B31" s="3">
        <f t="shared" si="0"/>
        <v>14</v>
      </c>
      <c r="C31" s="121" t="s">
        <v>151</v>
      </c>
      <c r="D31" s="121" t="s">
        <v>152</v>
      </c>
      <c r="E31" s="120">
        <f t="shared" si="3"/>
        <v>0</v>
      </c>
      <c r="F31" s="114"/>
      <c r="G31" s="123"/>
      <c r="H31" s="124"/>
      <c r="M31" s="114"/>
      <c r="N31" s="116"/>
      <c r="O31" s="116"/>
      <c r="P31" s="125"/>
      <c r="Q31" s="114"/>
      <c r="R31" s="116"/>
      <c r="S31" s="116"/>
      <c r="T31" s="116"/>
      <c r="U31" s="125"/>
      <c r="V31" s="114">
        <v>1</v>
      </c>
      <c r="W31" s="116">
        <v>1</v>
      </c>
      <c r="X31" s="116">
        <v>1</v>
      </c>
      <c r="Y31" s="123"/>
      <c r="Z31" s="114">
        <v>1</v>
      </c>
      <c r="AA31" s="116">
        <v>1</v>
      </c>
      <c r="AB31" s="116"/>
      <c r="AC31" s="123"/>
      <c r="AD31" s="114"/>
      <c r="AE31" s="116"/>
      <c r="AF31" s="116"/>
      <c r="AG31" s="125"/>
      <c r="AH31" s="137"/>
      <c r="AI31" s="137"/>
      <c r="AJ31" s="146">
        <v>1</v>
      </c>
      <c r="AK31" s="126"/>
      <c r="AL31" s="126"/>
      <c r="AM31" s="126"/>
      <c r="AN31" s="127">
        <v>1</v>
      </c>
      <c r="AO31" s="116">
        <v>1</v>
      </c>
      <c r="AP31" s="116"/>
      <c r="AQ31" s="116">
        <v>1</v>
      </c>
      <c r="AR31" s="116"/>
      <c r="AS31" s="114"/>
      <c r="AT31" s="116"/>
      <c r="AU31" s="116">
        <v>1</v>
      </c>
      <c r="AV31" s="123"/>
      <c r="AW31" s="114"/>
      <c r="AX31" s="116"/>
      <c r="AY31" s="116">
        <v>1</v>
      </c>
      <c r="AZ31" s="123">
        <v>1</v>
      </c>
      <c r="BA31" s="114"/>
      <c r="BB31" s="116">
        <v>1</v>
      </c>
      <c r="BC31" s="116"/>
      <c r="BD31" s="116">
        <v>1</v>
      </c>
      <c r="BE31" s="127"/>
      <c r="BF31" s="114"/>
      <c r="BG31" s="128"/>
      <c r="BH31" s="121" t="s">
        <v>151</v>
      </c>
      <c r="BI31" s="121" t="s">
        <v>152</v>
      </c>
      <c r="BJ31" s="3">
        <f t="shared" si="1"/>
        <v>14</v>
      </c>
    </row>
    <row r="32" spans="1:62" s="1" customFormat="1" ht="11.25" customHeight="1">
      <c r="A32" s="1" t="s">
        <v>153</v>
      </c>
      <c r="B32" s="3">
        <f t="shared" si="0"/>
        <v>18</v>
      </c>
      <c r="C32" s="129" t="s">
        <v>154</v>
      </c>
      <c r="D32" s="129" t="s">
        <v>84</v>
      </c>
      <c r="E32" s="139">
        <f t="shared" si="3"/>
        <v>0</v>
      </c>
      <c r="F32" s="114"/>
      <c r="G32" s="123"/>
      <c r="H32" s="124"/>
      <c r="I32" s="1">
        <v>1</v>
      </c>
      <c r="J32" s="1">
        <v>1</v>
      </c>
      <c r="L32" s="1">
        <v>1</v>
      </c>
      <c r="M32" s="114"/>
      <c r="N32" s="116">
        <v>1</v>
      </c>
      <c r="O32" s="116"/>
      <c r="P32" s="125">
        <v>1</v>
      </c>
      <c r="Q32" s="114"/>
      <c r="R32" s="116">
        <v>1</v>
      </c>
      <c r="S32" s="116"/>
      <c r="T32" s="116"/>
      <c r="U32" s="125">
        <v>1</v>
      </c>
      <c r="V32" s="114"/>
      <c r="W32" s="116">
        <v>1</v>
      </c>
      <c r="X32" s="116"/>
      <c r="Y32" s="123"/>
      <c r="Z32" s="114"/>
      <c r="AA32" s="116"/>
      <c r="AB32" s="116">
        <v>1</v>
      </c>
      <c r="AC32" s="123"/>
      <c r="AD32" s="114"/>
      <c r="AE32" s="116"/>
      <c r="AF32" s="116"/>
      <c r="AG32" s="125"/>
      <c r="AH32" s="137"/>
      <c r="AI32" s="137">
        <v>1</v>
      </c>
      <c r="AJ32" s="146">
        <v>1</v>
      </c>
      <c r="AK32" s="126">
        <v>1</v>
      </c>
      <c r="AL32" s="126">
        <v>1</v>
      </c>
      <c r="AM32" s="126">
        <v>1</v>
      </c>
      <c r="AN32" s="127">
        <v>1</v>
      </c>
      <c r="AO32" s="116">
        <v>1</v>
      </c>
      <c r="AP32" s="116"/>
      <c r="AQ32" s="116"/>
      <c r="AR32" s="116"/>
      <c r="AS32" s="114"/>
      <c r="AT32" s="116"/>
      <c r="AU32" s="116"/>
      <c r="AV32" s="123"/>
      <c r="AW32" s="114"/>
      <c r="AX32" s="116"/>
      <c r="AY32" s="116"/>
      <c r="AZ32" s="123">
        <v>1</v>
      </c>
      <c r="BA32" s="114">
        <v>1</v>
      </c>
      <c r="BB32" s="116"/>
      <c r="BC32" s="116"/>
      <c r="BD32" s="116"/>
      <c r="BE32" s="127"/>
      <c r="BF32" s="114"/>
      <c r="BG32" s="128"/>
      <c r="BH32" s="129" t="s">
        <v>154</v>
      </c>
      <c r="BI32" s="129" t="s">
        <v>84</v>
      </c>
      <c r="BJ32" s="3">
        <f t="shared" si="1"/>
        <v>18</v>
      </c>
    </row>
    <row r="33" spans="1:62" s="1" customFormat="1" ht="11.25" customHeight="1">
      <c r="A33" s="1" t="s">
        <v>155</v>
      </c>
      <c r="B33" s="3">
        <f t="shared" si="0"/>
        <v>20</v>
      </c>
      <c r="C33" s="129" t="s">
        <v>156</v>
      </c>
      <c r="D33" s="129" t="s">
        <v>157</v>
      </c>
      <c r="E33" s="139">
        <f t="shared" si="3"/>
        <v>0</v>
      </c>
      <c r="F33" s="114"/>
      <c r="G33" s="123"/>
      <c r="H33" s="124"/>
      <c r="I33" s="1">
        <v>1</v>
      </c>
      <c r="J33" s="1">
        <v>1</v>
      </c>
      <c r="L33" s="1">
        <v>1</v>
      </c>
      <c r="M33" s="114">
        <v>1</v>
      </c>
      <c r="N33" s="116"/>
      <c r="O33" s="116"/>
      <c r="P33" s="125">
        <v>1</v>
      </c>
      <c r="Q33" s="114"/>
      <c r="R33" s="116">
        <v>1</v>
      </c>
      <c r="S33" s="116">
        <v>1</v>
      </c>
      <c r="T33" s="116">
        <v>1</v>
      </c>
      <c r="U33" s="125">
        <v>1</v>
      </c>
      <c r="V33" s="114"/>
      <c r="W33" s="116">
        <v>1</v>
      </c>
      <c r="X33" s="116"/>
      <c r="Y33" s="123">
        <v>1</v>
      </c>
      <c r="Z33" s="114"/>
      <c r="AA33" s="116"/>
      <c r="AB33" s="116">
        <v>1</v>
      </c>
      <c r="AC33" s="123"/>
      <c r="AD33" s="114"/>
      <c r="AE33" s="116"/>
      <c r="AF33" s="116"/>
      <c r="AG33" s="125"/>
      <c r="AH33" s="137"/>
      <c r="AI33" s="137"/>
      <c r="AJ33" s="146"/>
      <c r="AK33" s="126"/>
      <c r="AL33" s="126"/>
      <c r="AM33" s="126"/>
      <c r="AN33" s="127">
        <v>1</v>
      </c>
      <c r="AO33" s="116">
        <v>1</v>
      </c>
      <c r="AP33" s="116"/>
      <c r="AQ33" s="116"/>
      <c r="AR33" s="116"/>
      <c r="AS33" s="114">
        <v>1</v>
      </c>
      <c r="AT33" s="116"/>
      <c r="AU33" s="116"/>
      <c r="AV33" s="123">
        <v>1</v>
      </c>
      <c r="AW33" s="114"/>
      <c r="AX33" s="116"/>
      <c r="AY33" s="116"/>
      <c r="AZ33" s="123">
        <v>1</v>
      </c>
      <c r="BA33" s="114">
        <v>1</v>
      </c>
      <c r="BB33" s="116">
        <v>1</v>
      </c>
      <c r="BC33" s="116"/>
      <c r="BD33" s="116"/>
      <c r="BE33" s="127">
        <v>1</v>
      </c>
      <c r="BF33" s="114"/>
      <c r="BG33" s="128">
        <v>1</v>
      </c>
      <c r="BH33" s="129" t="s">
        <v>156</v>
      </c>
      <c r="BI33" s="129" t="s">
        <v>157</v>
      </c>
      <c r="BJ33" s="3">
        <f t="shared" si="1"/>
        <v>20</v>
      </c>
    </row>
    <row r="34" spans="1:62" ht="11.25" customHeight="1">
      <c r="A34" s="1" t="s">
        <v>158</v>
      </c>
      <c r="B34" s="3">
        <f t="shared" si="0"/>
        <v>50</v>
      </c>
      <c r="C34" s="121" t="s">
        <v>159</v>
      </c>
      <c r="D34" s="121" t="s">
        <v>160</v>
      </c>
      <c r="E34" s="101" t="s">
        <v>78</v>
      </c>
      <c r="F34" s="114">
        <v>1</v>
      </c>
      <c r="G34" s="123">
        <v>1</v>
      </c>
      <c r="H34" s="124">
        <v>1</v>
      </c>
      <c r="I34" s="1">
        <v>1</v>
      </c>
      <c r="J34" s="1">
        <v>1</v>
      </c>
      <c r="K34" s="1">
        <v>1</v>
      </c>
      <c r="L34" s="1">
        <v>1</v>
      </c>
      <c r="M34" s="114">
        <v>1</v>
      </c>
      <c r="N34" s="116">
        <v>1</v>
      </c>
      <c r="O34" s="116">
        <v>1</v>
      </c>
      <c r="P34" s="125">
        <v>1</v>
      </c>
      <c r="Q34" s="114">
        <v>1</v>
      </c>
      <c r="R34" s="116">
        <v>1</v>
      </c>
      <c r="S34" s="116">
        <v>1</v>
      </c>
      <c r="T34" s="116">
        <v>1</v>
      </c>
      <c r="U34" s="125">
        <v>1</v>
      </c>
      <c r="V34" s="114">
        <v>1</v>
      </c>
      <c r="W34" s="116">
        <v>1</v>
      </c>
      <c r="X34" s="116">
        <v>1</v>
      </c>
      <c r="Y34" s="123">
        <v>1</v>
      </c>
      <c r="Z34" s="114">
        <v>1</v>
      </c>
      <c r="AA34" s="116">
        <v>1</v>
      </c>
      <c r="AB34" s="116">
        <v>1</v>
      </c>
      <c r="AC34" s="123">
        <v>1</v>
      </c>
      <c r="AD34" s="114">
        <v>1</v>
      </c>
      <c r="AE34" s="116"/>
      <c r="AF34" s="116">
        <v>1</v>
      </c>
      <c r="AG34" s="125">
        <v>1</v>
      </c>
      <c r="AH34" s="137">
        <v>1</v>
      </c>
      <c r="AI34" s="137"/>
      <c r="AJ34" s="146">
        <v>1</v>
      </c>
      <c r="AK34" s="126"/>
      <c r="AL34" s="126">
        <v>1</v>
      </c>
      <c r="AM34" s="126">
        <v>1</v>
      </c>
      <c r="AN34" s="127">
        <v>1</v>
      </c>
      <c r="AO34" s="116">
        <v>1</v>
      </c>
      <c r="AP34" s="116">
        <v>1</v>
      </c>
      <c r="AQ34" s="116">
        <v>1</v>
      </c>
      <c r="AR34" s="116">
        <v>1</v>
      </c>
      <c r="AS34" s="114">
        <v>1</v>
      </c>
      <c r="AT34" s="116">
        <v>1</v>
      </c>
      <c r="AU34" s="116">
        <v>1</v>
      </c>
      <c r="AV34" s="123">
        <v>1</v>
      </c>
      <c r="AW34" s="114">
        <v>1</v>
      </c>
      <c r="AX34" s="116">
        <v>1</v>
      </c>
      <c r="AY34" s="116">
        <v>1</v>
      </c>
      <c r="AZ34" s="123">
        <v>1</v>
      </c>
      <c r="BA34" s="114">
        <v>1</v>
      </c>
      <c r="BB34" s="116">
        <v>1</v>
      </c>
      <c r="BC34" s="116">
        <v>1</v>
      </c>
      <c r="BD34" s="116">
        <v>1</v>
      </c>
      <c r="BE34" s="127">
        <v>1</v>
      </c>
      <c r="BF34" s="114">
        <v>1</v>
      </c>
      <c r="BG34" s="128">
        <v>1</v>
      </c>
      <c r="BH34" s="121" t="s">
        <v>159</v>
      </c>
      <c r="BI34" s="121" t="s">
        <v>160</v>
      </c>
      <c r="BJ34" s="3">
        <f t="shared" si="1"/>
        <v>50</v>
      </c>
    </row>
    <row r="35" spans="1:62" s="1" customFormat="1" ht="11.25" customHeight="1">
      <c r="A35" s="1" t="s">
        <v>161</v>
      </c>
      <c r="B35" s="3">
        <f t="shared" si="0"/>
        <v>41</v>
      </c>
      <c r="C35" s="121" t="s">
        <v>162</v>
      </c>
      <c r="D35" s="121" t="s">
        <v>163</v>
      </c>
      <c r="E35" s="141" t="s">
        <v>78</v>
      </c>
      <c r="F35" s="114">
        <v>1</v>
      </c>
      <c r="G35" s="123">
        <v>1</v>
      </c>
      <c r="H35" s="124">
        <v>1</v>
      </c>
      <c r="J35" s="1">
        <v>1</v>
      </c>
      <c r="K35" s="1">
        <v>1</v>
      </c>
      <c r="M35" s="114"/>
      <c r="N35" s="116"/>
      <c r="O35" s="116"/>
      <c r="P35" s="125">
        <v>1</v>
      </c>
      <c r="Q35" s="114"/>
      <c r="R35" s="116">
        <v>1</v>
      </c>
      <c r="S35" s="116">
        <v>1</v>
      </c>
      <c r="T35" s="116">
        <v>1</v>
      </c>
      <c r="U35" s="125">
        <v>1</v>
      </c>
      <c r="V35" s="114"/>
      <c r="W35" s="116"/>
      <c r="X35" s="116"/>
      <c r="Y35" s="123"/>
      <c r="Z35" s="114">
        <v>1</v>
      </c>
      <c r="AA35" s="116">
        <v>1</v>
      </c>
      <c r="AB35" s="116">
        <v>1</v>
      </c>
      <c r="AC35" s="123">
        <v>1</v>
      </c>
      <c r="AD35" s="114">
        <v>1</v>
      </c>
      <c r="AE35" s="116">
        <v>1</v>
      </c>
      <c r="AF35" s="116">
        <v>1</v>
      </c>
      <c r="AG35" s="125">
        <v>1</v>
      </c>
      <c r="AH35" s="137">
        <v>1</v>
      </c>
      <c r="AI35" s="137"/>
      <c r="AJ35" s="146">
        <v>1</v>
      </c>
      <c r="AK35" s="126">
        <v>1</v>
      </c>
      <c r="AL35" s="126">
        <v>1</v>
      </c>
      <c r="AM35" s="126">
        <v>1</v>
      </c>
      <c r="AN35" s="127">
        <v>1</v>
      </c>
      <c r="AO35" s="116">
        <v>1</v>
      </c>
      <c r="AP35" s="116">
        <v>1</v>
      </c>
      <c r="AQ35" s="116">
        <v>1</v>
      </c>
      <c r="AR35" s="116">
        <v>1</v>
      </c>
      <c r="AS35" s="114">
        <v>1</v>
      </c>
      <c r="AT35" s="116">
        <v>1</v>
      </c>
      <c r="AU35" s="116">
        <v>1</v>
      </c>
      <c r="AV35" s="123">
        <v>1</v>
      </c>
      <c r="AW35" s="114">
        <v>1</v>
      </c>
      <c r="AX35" s="116">
        <v>1</v>
      </c>
      <c r="AY35" s="116">
        <v>1</v>
      </c>
      <c r="AZ35" s="123"/>
      <c r="BA35" s="114">
        <v>1</v>
      </c>
      <c r="BB35" s="116">
        <v>1</v>
      </c>
      <c r="BC35" s="116">
        <v>1</v>
      </c>
      <c r="BD35" s="116">
        <v>1</v>
      </c>
      <c r="BE35" s="127">
        <v>1</v>
      </c>
      <c r="BF35" s="114">
        <v>1</v>
      </c>
      <c r="BG35" s="128">
        <v>1</v>
      </c>
      <c r="BH35" s="121" t="s">
        <v>162</v>
      </c>
      <c r="BI35" s="121" t="s">
        <v>163</v>
      </c>
      <c r="BJ35" s="3">
        <f t="shared" si="1"/>
        <v>41</v>
      </c>
    </row>
    <row r="36" spans="1:62" s="1" customFormat="1" ht="11.25" customHeight="1">
      <c r="A36" s="1" t="s">
        <v>164</v>
      </c>
      <c r="B36" s="3">
        <f t="shared" si="0"/>
        <v>0</v>
      </c>
      <c r="C36" s="138" t="s">
        <v>165</v>
      </c>
      <c r="D36" s="138" t="s">
        <v>166</v>
      </c>
      <c r="E36" s="144">
        <f aca="true" t="shared" si="4" ref="E36:E37">IF(B36=0,"",IF(B36&lt;=5,$C$68,IF(B36&lt;=10,$C$69,IF(B36&lt;=15,$C$70,IF(B36&lt;=20,$C$71,IF(B36&lt;=25,$C$72,IF(B36&lt;=30,$C$73,IF(B36&lt;=35,$C$74,$C$75))))))))</f>
        <v>0</v>
      </c>
      <c r="F36" s="114"/>
      <c r="G36" s="123"/>
      <c r="H36" s="124"/>
      <c r="M36" s="114"/>
      <c r="N36" s="116"/>
      <c r="O36" s="116"/>
      <c r="P36" s="125"/>
      <c r="Q36" s="114"/>
      <c r="R36" s="116"/>
      <c r="S36" s="116"/>
      <c r="T36" s="116"/>
      <c r="U36" s="125"/>
      <c r="V36" s="114"/>
      <c r="W36" s="116"/>
      <c r="X36" s="116"/>
      <c r="Y36" s="123"/>
      <c r="Z36" s="114"/>
      <c r="AA36" s="116"/>
      <c r="AB36" s="116"/>
      <c r="AC36" s="123"/>
      <c r="AD36" s="114"/>
      <c r="AE36" s="116"/>
      <c r="AF36" s="116"/>
      <c r="AG36" s="125"/>
      <c r="AH36" s="137"/>
      <c r="AI36" s="137"/>
      <c r="AJ36" s="146"/>
      <c r="AK36" s="126"/>
      <c r="AL36" s="126"/>
      <c r="AM36" s="126"/>
      <c r="AN36" s="127"/>
      <c r="AO36" s="116"/>
      <c r="AP36" s="116"/>
      <c r="AQ36" s="116"/>
      <c r="AR36" s="116"/>
      <c r="AS36" s="114"/>
      <c r="AT36" s="116"/>
      <c r="AU36" s="116"/>
      <c r="AV36" s="123"/>
      <c r="AW36" s="114"/>
      <c r="AX36" s="116"/>
      <c r="AY36" s="116"/>
      <c r="AZ36" s="123"/>
      <c r="BA36" s="114"/>
      <c r="BB36" s="116"/>
      <c r="BC36" s="116"/>
      <c r="BD36" s="116"/>
      <c r="BE36" s="127"/>
      <c r="BF36" s="114"/>
      <c r="BG36" s="128"/>
      <c r="BH36" s="138" t="s">
        <v>165</v>
      </c>
      <c r="BI36" s="138" t="s">
        <v>166</v>
      </c>
      <c r="BJ36" s="3">
        <f t="shared" si="1"/>
        <v>0</v>
      </c>
    </row>
    <row r="37" spans="1:62" s="1" customFormat="1" ht="11.25" customHeight="1">
      <c r="A37" s="1" t="s">
        <v>167</v>
      </c>
      <c r="B37" s="3">
        <f t="shared" si="0"/>
        <v>13</v>
      </c>
      <c r="C37" s="129" t="s">
        <v>168</v>
      </c>
      <c r="D37" s="129" t="s">
        <v>169</v>
      </c>
      <c r="E37" s="120">
        <f t="shared" si="4"/>
        <v>0</v>
      </c>
      <c r="F37" s="114"/>
      <c r="G37" s="123"/>
      <c r="H37" s="124"/>
      <c r="L37" s="1">
        <v>1</v>
      </c>
      <c r="M37" s="114">
        <v>1</v>
      </c>
      <c r="N37" s="116"/>
      <c r="O37" s="116"/>
      <c r="P37" s="125">
        <v>1</v>
      </c>
      <c r="Q37" s="114"/>
      <c r="R37" s="116">
        <v>1</v>
      </c>
      <c r="S37" s="116"/>
      <c r="T37" s="116"/>
      <c r="U37" s="125"/>
      <c r="V37" s="114"/>
      <c r="W37" s="116"/>
      <c r="X37" s="116"/>
      <c r="Y37" s="123"/>
      <c r="Z37" s="114"/>
      <c r="AA37" s="116"/>
      <c r="AB37" s="116"/>
      <c r="AC37" s="123"/>
      <c r="AD37" s="114"/>
      <c r="AE37" s="116"/>
      <c r="AF37" s="116"/>
      <c r="AG37" s="125"/>
      <c r="AH37" s="137"/>
      <c r="AI37" s="137">
        <v>1</v>
      </c>
      <c r="AJ37" s="146"/>
      <c r="AK37" s="126"/>
      <c r="AL37" s="126">
        <v>1</v>
      </c>
      <c r="AM37" s="126"/>
      <c r="AN37" s="127">
        <v>1</v>
      </c>
      <c r="AO37" s="116"/>
      <c r="AP37" s="116"/>
      <c r="AQ37" s="116"/>
      <c r="AR37" s="116"/>
      <c r="AS37" s="114"/>
      <c r="AT37" s="116"/>
      <c r="AU37" s="116"/>
      <c r="AV37" s="123">
        <v>1</v>
      </c>
      <c r="AW37" s="114">
        <v>1</v>
      </c>
      <c r="AX37" s="116">
        <v>1</v>
      </c>
      <c r="AY37" s="116"/>
      <c r="AZ37" s="123">
        <v>1</v>
      </c>
      <c r="BA37" s="114">
        <v>1</v>
      </c>
      <c r="BB37" s="116">
        <v>1</v>
      </c>
      <c r="BC37" s="116"/>
      <c r="BD37" s="116"/>
      <c r="BE37" s="127"/>
      <c r="BF37" s="114"/>
      <c r="BG37" s="128">
        <v>1</v>
      </c>
      <c r="BH37" s="129" t="s">
        <v>168</v>
      </c>
      <c r="BI37" s="129" t="s">
        <v>169</v>
      </c>
      <c r="BJ37" s="3">
        <f t="shared" si="1"/>
        <v>13</v>
      </c>
    </row>
    <row r="38" spans="1:62" ht="11.25" customHeight="1">
      <c r="A38" s="1" t="s">
        <v>170</v>
      </c>
      <c r="B38" s="3">
        <f t="shared" si="0"/>
        <v>48</v>
      </c>
      <c r="C38" s="150" t="s">
        <v>171</v>
      </c>
      <c r="D38" s="150" t="s">
        <v>172</v>
      </c>
      <c r="E38" s="101" t="s">
        <v>78</v>
      </c>
      <c r="F38" s="114">
        <v>1</v>
      </c>
      <c r="G38" s="123">
        <v>1</v>
      </c>
      <c r="H38" s="124">
        <v>1</v>
      </c>
      <c r="I38" s="1">
        <v>1</v>
      </c>
      <c r="J38" s="1">
        <v>1</v>
      </c>
      <c r="K38" s="1">
        <v>1</v>
      </c>
      <c r="L38" s="1">
        <v>1</v>
      </c>
      <c r="M38" s="114"/>
      <c r="N38" s="116">
        <v>1</v>
      </c>
      <c r="O38" s="116">
        <v>1</v>
      </c>
      <c r="P38" s="125">
        <v>1</v>
      </c>
      <c r="Q38" s="114">
        <v>1</v>
      </c>
      <c r="R38" s="116">
        <v>1</v>
      </c>
      <c r="S38" s="116">
        <v>1</v>
      </c>
      <c r="T38" s="116">
        <v>1</v>
      </c>
      <c r="U38" s="125">
        <v>1</v>
      </c>
      <c r="V38" s="114"/>
      <c r="W38" s="116">
        <v>1</v>
      </c>
      <c r="X38" s="116">
        <v>1</v>
      </c>
      <c r="Y38" s="123">
        <v>1</v>
      </c>
      <c r="Z38" s="114">
        <v>1</v>
      </c>
      <c r="AA38" s="116">
        <v>1</v>
      </c>
      <c r="AB38" s="116">
        <v>1</v>
      </c>
      <c r="AC38" s="123">
        <v>1</v>
      </c>
      <c r="AD38" s="114">
        <v>1</v>
      </c>
      <c r="AE38" s="116">
        <v>1</v>
      </c>
      <c r="AF38" s="116">
        <v>1</v>
      </c>
      <c r="AG38" s="125">
        <v>1</v>
      </c>
      <c r="AH38" s="137">
        <v>1</v>
      </c>
      <c r="AI38" s="137"/>
      <c r="AJ38" s="146"/>
      <c r="AK38" s="126">
        <v>1</v>
      </c>
      <c r="AL38" s="126">
        <v>1</v>
      </c>
      <c r="AM38" s="126"/>
      <c r="AN38" s="127">
        <v>1</v>
      </c>
      <c r="AO38" s="116">
        <v>1</v>
      </c>
      <c r="AP38" s="116">
        <v>1</v>
      </c>
      <c r="AQ38" s="116">
        <v>1</v>
      </c>
      <c r="AR38" s="116">
        <v>1</v>
      </c>
      <c r="AS38" s="114">
        <v>1</v>
      </c>
      <c r="AT38" s="116">
        <v>1</v>
      </c>
      <c r="AU38" s="116">
        <v>1</v>
      </c>
      <c r="AV38" s="123">
        <v>1</v>
      </c>
      <c r="AW38" s="114">
        <v>1</v>
      </c>
      <c r="AX38" s="116">
        <v>1</v>
      </c>
      <c r="AY38" s="116">
        <v>1</v>
      </c>
      <c r="AZ38" s="123">
        <v>1</v>
      </c>
      <c r="BA38" s="114">
        <v>1</v>
      </c>
      <c r="BB38" s="116">
        <v>1</v>
      </c>
      <c r="BC38" s="116">
        <v>1</v>
      </c>
      <c r="BD38" s="116">
        <v>1</v>
      </c>
      <c r="BE38" s="127">
        <v>1</v>
      </c>
      <c r="BF38" s="114">
        <v>1</v>
      </c>
      <c r="BG38" s="128">
        <v>1</v>
      </c>
      <c r="BH38" s="150" t="s">
        <v>171</v>
      </c>
      <c r="BI38" s="150" t="s">
        <v>172</v>
      </c>
      <c r="BJ38" s="3">
        <f t="shared" si="1"/>
        <v>48</v>
      </c>
    </row>
    <row r="39" spans="1:62" s="1" customFormat="1" ht="11.25" customHeight="1">
      <c r="A39" s="1" t="s">
        <v>173</v>
      </c>
      <c r="B39" s="3">
        <f t="shared" si="0"/>
        <v>34</v>
      </c>
      <c r="C39" s="121" t="s">
        <v>174</v>
      </c>
      <c r="D39" s="121" t="s">
        <v>77</v>
      </c>
      <c r="E39" s="141">
        <f aca="true" t="shared" si="5" ref="E39:E57">IF(B39=0,"",IF(B39&lt;=5,$C$68,IF(B39&lt;=10,$C$69,IF(B39&lt;=15,$C$70,IF(B39&lt;=20,$C$71,IF(B39&lt;=25,$C$72,IF(B39&lt;=30,$C$73,IF(B39&lt;=35,$C$74,$C$75))))))))</f>
        <v>0</v>
      </c>
      <c r="F39" s="114">
        <v>1</v>
      </c>
      <c r="G39" s="123"/>
      <c r="H39" s="124"/>
      <c r="I39" s="1">
        <v>1</v>
      </c>
      <c r="L39" s="1">
        <v>1</v>
      </c>
      <c r="M39" s="114">
        <v>1</v>
      </c>
      <c r="N39" s="116">
        <v>1</v>
      </c>
      <c r="O39" s="116">
        <v>1</v>
      </c>
      <c r="P39" s="125">
        <v>1</v>
      </c>
      <c r="Q39" s="114">
        <v>1</v>
      </c>
      <c r="R39" s="116">
        <v>1</v>
      </c>
      <c r="S39" s="116">
        <v>1</v>
      </c>
      <c r="T39" s="116">
        <v>1</v>
      </c>
      <c r="U39" s="125">
        <v>1</v>
      </c>
      <c r="V39" s="114">
        <v>1</v>
      </c>
      <c r="W39" s="116">
        <v>1</v>
      </c>
      <c r="X39" s="116"/>
      <c r="Y39" s="123"/>
      <c r="Z39" s="114"/>
      <c r="AA39" s="116"/>
      <c r="AB39" s="116"/>
      <c r="AC39" s="123">
        <v>1</v>
      </c>
      <c r="AD39" s="114">
        <v>1</v>
      </c>
      <c r="AE39" s="116"/>
      <c r="AF39" s="116"/>
      <c r="AG39" s="125">
        <v>1</v>
      </c>
      <c r="AH39" s="137">
        <v>1</v>
      </c>
      <c r="AI39" s="137"/>
      <c r="AJ39" s="146">
        <v>1</v>
      </c>
      <c r="AK39" s="126">
        <v>1</v>
      </c>
      <c r="AL39" s="126"/>
      <c r="AM39" s="126">
        <v>1</v>
      </c>
      <c r="AN39" s="127">
        <v>1</v>
      </c>
      <c r="AO39" s="116">
        <v>1</v>
      </c>
      <c r="AP39" s="116">
        <v>1</v>
      </c>
      <c r="AQ39" s="116"/>
      <c r="AR39" s="116">
        <v>1</v>
      </c>
      <c r="AS39" s="114"/>
      <c r="AT39" s="116">
        <v>1</v>
      </c>
      <c r="AU39" s="116">
        <v>1</v>
      </c>
      <c r="AV39" s="123">
        <v>1</v>
      </c>
      <c r="AW39" s="114">
        <v>1</v>
      </c>
      <c r="AX39" s="116">
        <v>1</v>
      </c>
      <c r="AY39" s="116"/>
      <c r="AZ39" s="123">
        <v>1</v>
      </c>
      <c r="BA39" s="114">
        <v>1</v>
      </c>
      <c r="BB39" s="116">
        <v>1</v>
      </c>
      <c r="BC39" s="116"/>
      <c r="BD39" s="116">
        <v>1</v>
      </c>
      <c r="BE39" s="127"/>
      <c r="BF39" s="114"/>
      <c r="BG39" s="128">
        <v>1</v>
      </c>
      <c r="BH39" s="121" t="s">
        <v>174</v>
      </c>
      <c r="BI39" s="121" t="s">
        <v>77</v>
      </c>
      <c r="BJ39" s="3">
        <f t="shared" si="1"/>
        <v>34</v>
      </c>
    </row>
    <row r="40" spans="1:62" s="1" customFormat="1" ht="11.25" customHeight="1">
      <c r="A40" s="1" t="s">
        <v>175</v>
      </c>
      <c r="B40" s="3">
        <f t="shared" si="0"/>
        <v>19</v>
      </c>
      <c r="C40" s="121" t="s">
        <v>176</v>
      </c>
      <c r="D40" s="121" t="s">
        <v>177</v>
      </c>
      <c r="E40" s="139">
        <f t="shared" si="5"/>
        <v>0</v>
      </c>
      <c r="F40" s="114"/>
      <c r="G40" s="123"/>
      <c r="H40" s="124"/>
      <c r="M40" s="114"/>
      <c r="N40" s="116"/>
      <c r="O40" s="116"/>
      <c r="P40" s="125"/>
      <c r="Q40" s="114"/>
      <c r="R40" s="116"/>
      <c r="S40" s="116"/>
      <c r="T40" s="116"/>
      <c r="U40" s="125"/>
      <c r="V40" s="114"/>
      <c r="W40" s="116"/>
      <c r="X40" s="116"/>
      <c r="Y40" s="123"/>
      <c r="Z40" s="114"/>
      <c r="AA40" s="116"/>
      <c r="AB40" s="116"/>
      <c r="AC40" s="123"/>
      <c r="AD40" s="114"/>
      <c r="AE40" s="116"/>
      <c r="AF40" s="116"/>
      <c r="AG40" s="125">
        <v>1</v>
      </c>
      <c r="AH40" s="137"/>
      <c r="AI40" s="137">
        <v>1</v>
      </c>
      <c r="AJ40" s="146">
        <v>1</v>
      </c>
      <c r="AK40" s="126"/>
      <c r="AL40" s="126">
        <v>1</v>
      </c>
      <c r="AM40" s="126">
        <v>1</v>
      </c>
      <c r="AN40" s="127"/>
      <c r="AO40" s="116">
        <v>1</v>
      </c>
      <c r="AP40" s="116"/>
      <c r="AQ40" s="116">
        <v>1</v>
      </c>
      <c r="AR40" s="116">
        <v>1</v>
      </c>
      <c r="AS40" s="114"/>
      <c r="AT40" s="116"/>
      <c r="AU40" s="116">
        <v>1</v>
      </c>
      <c r="AV40" s="123">
        <v>1</v>
      </c>
      <c r="AW40" s="114">
        <v>1</v>
      </c>
      <c r="AX40" s="116">
        <v>1</v>
      </c>
      <c r="AY40" s="116">
        <v>1</v>
      </c>
      <c r="AZ40" s="123">
        <v>1</v>
      </c>
      <c r="BA40" s="114">
        <v>1</v>
      </c>
      <c r="BB40" s="116">
        <v>1</v>
      </c>
      <c r="BC40" s="116">
        <v>1</v>
      </c>
      <c r="BD40" s="116"/>
      <c r="BE40" s="127">
        <v>1</v>
      </c>
      <c r="BF40" s="114">
        <v>1</v>
      </c>
      <c r="BG40" s="128">
        <v>1</v>
      </c>
      <c r="BH40" s="121" t="s">
        <v>176</v>
      </c>
      <c r="BI40" s="121" t="s">
        <v>177</v>
      </c>
      <c r="BJ40" s="3">
        <f t="shared" si="1"/>
        <v>19</v>
      </c>
    </row>
    <row r="41" spans="1:62" s="1" customFormat="1" ht="11.25" customHeight="1">
      <c r="A41" s="1" t="s">
        <v>178</v>
      </c>
      <c r="B41" s="3">
        <f t="shared" si="0"/>
        <v>0</v>
      </c>
      <c r="C41" s="138" t="s">
        <v>179</v>
      </c>
      <c r="D41" s="138" t="s">
        <v>180</v>
      </c>
      <c r="E41" s="144">
        <f t="shared" si="5"/>
        <v>0</v>
      </c>
      <c r="F41" s="114"/>
      <c r="G41" s="123"/>
      <c r="H41" s="124"/>
      <c r="M41" s="114"/>
      <c r="N41" s="116"/>
      <c r="O41" s="116"/>
      <c r="P41" s="125"/>
      <c r="Q41" s="114"/>
      <c r="R41" s="116"/>
      <c r="S41" s="116"/>
      <c r="T41" s="116"/>
      <c r="U41" s="125"/>
      <c r="V41" s="114"/>
      <c r="W41" s="116"/>
      <c r="X41" s="116"/>
      <c r="Y41" s="123"/>
      <c r="Z41" s="114"/>
      <c r="AA41" s="116"/>
      <c r="AB41" s="116"/>
      <c r="AC41" s="123"/>
      <c r="AD41" s="114"/>
      <c r="AE41" s="116"/>
      <c r="AF41" s="116"/>
      <c r="AG41" s="123"/>
      <c r="AH41" s="137"/>
      <c r="AI41" s="137"/>
      <c r="AJ41" s="146"/>
      <c r="AK41" s="126"/>
      <c r="AL41" s="126"/>
      <c r="AM41" s="126"/>
      <c r="AN41" s="127"/>
      <c r="AO41" s="116"/>
      <c r="AP41" s="116"/>
      <c r="AQ41" s="116"/>
      <c r="AR41" s="116"/>
      <c r="AS41" s="114"/>
      <c r="AT41" s="116"/>
      <c r="AU41" s="116"/>
      <c r="AV41" s="123"/>
      <c r="AW41" s="114"/>
      <c r="AX41" s="116"/>
      <c r="AY41" s="116"/>
      <c r="AZ41" s="123"/>
      <c r="BA41" s="114"/>
      <c r="BB41" s="116"/>
      <c r="BC41" s="116"/>
      <c r="BD41" s="116"/>
      <c r="BE41" s="127"/>
      <c r="BF41" s="114"/>
      <c r="BG41" s="128"/>
      <c r="BH41" s="138" t="s">
        <v>179</v>
      </c>
      <c r="BI41" s="138" t="s">
        <v>180</v>
      </c>
      <c r="BJ41" s="3">
        <f t="shared" si="1"/>
        <v>0</v>
      </c>
    </row>
    <row r="42" spans="1:62" s="1" customFormat="1" ht="11.25" customHeight="1">
      <c r="A42" s="1" t="s">
        <v>181</v>
      </c>
      <c r="B42" s="3">
        <f t="shared" si="0"/>
        <v>7</v>
      </c>
      <c r="C42" s="129" t="s">
        <v>182</v>
      </c>
      <c r="D42" s="129" t="s">
        <v>183</v>
      </c>
      <c r="E42" s="149">
        <f t="shared" si="5"/>
        <v>0</v>
      </c>
      <c r="F42" s="114"/>
      <c r="G42" s="123"/>
      <c r="H42" s="124">
        <v>1</v>
      </c>
      <c r="J42" s="1">
        <v>1</v>
      </c>
      <c r="M42" s="114"/>
      <c r="N42" s="116"/>
      <c r="O42" s="116"/>
      <c r="P42" s="125"/>
      <c r="Q42" s="114"/>
      <c r="R42" s="116"/>
      <c r="S42" s="116"/>
      <c r="T42" s="116"/>
      <c r="U42" s="125"/>
      <c r="V42" s="114"/>
      <c r="W42" s="116"/>
      <c r="X42" s="116">
        <v>1</v>
      </c>
      <c r="Y42" s="123"/>
      <c r="Z42" s="114"/>
      <c r="AA42" s="116"/>
      <c r="AB42" s="116"/>
      <c r="AC42" s="123"/>
      <c r="AD42" s="114"/>
      <c r="AE42" s="116"/>
      <c r="AF42" s="116"/>
      <c r="AG42" s="116"/>
      <c r="AH42" s="137"/>
      <c r="AI42" s="137"/>
      <c r="AJ42" s="146"/>
      <c r="AK42" s="126"/>
      <c r="AL42" s="126"/>
      <c r="AM42" s="126"/>
      <c r="AN42" s="127">
        <v>1</v>
      </c>
      <c r="AO42" s="116">
        <v>1</v>
      </c>
      <c r="AP42" s="116"/>
      <c r="AQ42" s="116"/>
      <c r="AR42" s="116"/>
      <c r="AS42" s="114"/>
      <c r="AT42" s="116"/>
      <c r="AU42" s="116">
        <v>1</v>
      </c>
      <c r="AV42" s="123"/>
      <c r="AW42" s="114"/>
      <c r="AX42" s="116"/>
      <c r="AY42" s="116"/>
      <c r="AZ42" s="123"/>
      <c r="BA42" s="114"/>
      <c r="BB42" s="116"/>
      <c r="BC42" s="116"/>
      <c r="BD42" s="116"/>
      <c r="BE42" s="127">
        <v>1</v>
      </c>
      <c r="BF42" s="114"/>
      <c r="BG42" s="128"/>
      <c r="BH42" s="129" t="s">
        <v>182</v>
      </c>
      <c r="BI42" s="129" t="s">
        <v>183</v>
      </c>
      <c r="BJ42" s="3">
        <f t="shared" si="1"/>
        <v>7</v>
      </c>
    </row>
    <row r="43" spans="1:62" s="1" customFormat="1" ht="11.25" customHeight="1">
      <c r="A43" s="1" t="s">
        <v>184</v>
      </c>
      <c r="B43" s="3">
        <f t="shared" si="0"/>
        <v>16</v>
      </c>
      <c r="C43" s="121" t="s">
        <v>185</v>
      </c>
      <c r="D43" s="121" t="s">
        <v>87</v>
      </c>
      <c r="E43" s="139">
        <f t="shared" si="5"/>
        <v>0</v>
      </c>
      <c r="F43" s="114"/>
      <c r="G43" s="123"/>
      <c r="H43" s="124"/>
      <c r="M43" s="114"/>
      <c r="N43" s="116"/>
      <c r="O43" s="116"/>
      <c r="P43" s="125"/>
      <c r="Q43" s="114"/>
      <c r="R43" s="116"/>
      <c r="S43" s="116"/>
      <c r="T43" s="116">
        <v>1</v>
      </c>
      <c r="U43" s="125">
        <v>1</v>
      </c>
      <c r="V43" s="114"/>
      <c r="W43" s="116">
        <v>1</v>
      </c>
      <c r="X43" s="116">
        <v>1</v>
      </c>
      <c r="Y43" s="123">
        <v>1</v>
      </c>
      <c r="Z43" s="114">
        <v>1</v>
      </c>
      <c r="AA43" s="116"/>
      <c r="AB43" s="116"/>
      <c r="AC43" s="123">
        <v>1</v>
      </c>
      <c r="AD43" s="114">
        <v>1</v>
      </c>
      <c r="AE43" s="116"/>
      <c r="AF43" s="116"/>
      <c r="AG43" s="116"/>
      <c r="AH43" s="137">
        <v>1</v>
      </c>
      <c r="AI43" s="137"/>
      <c r="AJ43" s="146">
        <v>1</v>
      </c>
      <c r="AK43" s="126">
        <v>1</v>
      </c>
      <c r="AL43" s="126"/>
      <c r="AM43" s="126"/>
      <c r="AN43" s="127">
        <v>1</v>
      </c>
      <c r="AO43" s="116"/>
      <c r="AP43" s="116">
        <v>1</v>
      </c>
      <c r="AQ43" s="116"/>
      <c r="AR43" s="116">
        <v>1</v>
      </c>
      <c r="AS43" s="114"/>
      <c r="AT43" s="116"/>
      <c r="AU43" s="116"/>
      <c r="AV43" s="123">
        <v>1</v>
      </c>
      <c r="AW43" s="114"/>
      <c r="AX43" s="116"/>
      <c r="AY43" s="116"/>
      <c r="AZ43" s="123"/>
      <c r="BA43" s="114"/>
      <c r="BB43" s="116">
        <v>1</v>
      </c>
      <c r="BC43" s="116"/>
      <c r="BD43" s="116"/>
      <c r="BE43" s="127"/>
      <c r="BF43" s="114"/>
      <c r="BG43" s="128">
        <v>1</v>
      </c>
      <c r="BH43" s="121" t="s">
        <v>185</v>
      </c>
      <c r="BI43" s="121" t="s">
        <v>87</v>
      </c>
      <c r="BJ43" s="3">
        <f t="shared" si="1"/>
        <v>16</v>
      </c>
    </row>
    <row r="44" spans="1:62" s="1" customFormat="1" ht="11.25" customHeight="1">
      <c r="A44" s="1" t="s">
        <v>186</v>
      </c>
      <c r="B44" s="3">
        <f t="shared" si="0"/>
        <v>31</v>
      </c>
      <c r="C44" s="129" t="s">
        <v>187</v>
      </c>
      <c r="D44" s="129" t="s">
        <v>188</v>
      </c>
      <c r="E44" s="141">
        <f t="shared" si="5"/>
        <v>0</v>
      </c>
      <c r="F44" s="114"/>
      <c r="G44" s="123"/>
      <c r="H44" s="124">
        <v>1</v>
      </c>
      <c r="I44" s="1">
        <v>1</v>
      </c>
      <c r="K44" s="1">
        <v>1</v>
      </c>
      <c r="M44" s="114">
        <v>1</v>
      </c>
      <c r="N44" s="116">
        <v>1</v>
      </c>
      <c r="O44" s="116">
        <v>1</v>
      </c>
      <c r="P44" s="125">
        <v>1</v>
      </c>
      <c r="Q44" s="114">
        <v>1</v>
      </c>
      <c r="R44" s="116">
        <v>1</v>
      </c>
      <c r="S44" s="116">
        <v>1</v>
      </c>
      <c r="T44" s="116">
        <v>1</v>
      </c>
      <c r="U44" s="125">
        <v>1</v>
      </c>
      <c r="V44" s="114"/>
      <c r="W44" s="116"/>
      <c r="X44" s="116"/>
      <c r="Y44" s="123">
        <v>1</v>
      </c>
      <c r="Z44" s="114"/>
      <c r="AA44" s="116">
        <v>1</v>
      </c>
      <c r="AB44" s="116">
        <v>1</v>
      </c>
      <c r="AC44" s="123"/>
      <c r="AD44" s="114"/>
      <c r="AE44" s="116"/>
      <c r="AF44" s="116"/>
      <c r="AG44" s="116">
        <v>1</v>
      </c>
      <c r="AH44" s="137">
        <v>1</v>
      </c>
      <c r="AI44" s="137"/>
      <c r="AJ44" s="146">
        <v>1</v>
      </c>
      <c r="AK44" s="126"/>
      <c r="AL44" s="126"/>
      <c r="AM44" s="126">
        <v>1</v>
      </c>
      <c r="AN44" s="127">
        <v>1</v>
      </c>
      <c r="AO44" s="116"/>
      <c r="AP44" s="116">
        <v>1</v>
      </c>
      <c r="AQ44" s="116">
        <v>1</v>
      </c>
      <c r="AR44" s="116">
        <v>1</v>
      </c>
      <c r="AS44" s="114"/>
      <c r="AT44" s="116"/>
      <c r="AU44" s="116">
        <v>1</v>
      </c>
      <c r="AV44" s="123">
        <v>1</v>
      </c>
      <c r="AW44" s="114">
        <v>1</v>
      </c>
      <c r="AX44" s="116">
        <v>1</v>
      </c>
      <c r="AY44" s="116"/>
      <c r="AZ44" s="123"/>
      <c r="BA44" s="114">
        <v>1</v>
      </c>
      <c r="BB44" s="116">
        <v>1</v>
      </c>
      <c r="BC44" s="116"/>
      <c r="BD44" s="116">
        <v>1</v>
      </c>
      <c r="BE44" s="127">
        <v>1</v>
      </c>
      <c r="BF44" s="114"/>
      <c r="BG44" s="128">
        <v>1</v>
      </c>
      <c r="BH44" s="129" t="s">
        <v>187</v>
      </c>
      <c r="BI44" s="129" t="s">
        <v>188</v>
      </c>
      <c r="BJ44" s="3">
        <f t="shared" si="1"/>
        <v>31</v>
      </c>
    </row>
    <row r="45" spans="1:62" s="1" customFormat="1" ht="11.25" customHeight="1">
      <c r="A45" s="1" t="s">
        <v>189</v>
      </c>
      <c r="B45" s="3">
        <f t="shared" si="0"/>
        <v>32</v>
      </c>
      <c r="C45" s="121" t="s">
        <v>187</v>
      </c>
      <c r="D45" s="121" t="s">
        <v>190</v>
      </c>
      <c r="E45" s="141">
        <f t="shared" si="5"/>
        <v>0</v>
      </c>
      <c r="F45" s="114">
        <v>1</v>
      </c>
      <c r="G45" s="123">
        <v>1</v>
      </c>
      <c r="H45" s="124">
        <v>1</v>
      </c>
      <c r="J45" s="1">
        <v>1</v>
      </c>
      <c r="K45" s="1">
        <v>1</v>
      </c>
      <c r="L45" s="1">
        <v>1</v>
      </c>
      <c r="M45" s="114">
        <v>1</v>
      </c>
      <c r="N45" s="116">
        <v>1</v>
      </c>
      <c r="O45" s="116"/>
      <c r="P45" s="125">
        <v>1</v>
      </c>
      <c r="Q45" s="114"/>
      <c r="R45" s="116">
        <v>1</v>
      </c>
      <c r="S45" s="116">
        <v>1</v>
      </c>
      <c r="T45" s="116">
        <v>1</v>
      </c>
      <c r="U45" s="125">
        <v>1</v>
      </c>
      <c r="V45" s="114"/>
      <c r="W45" s="116">
        <v>1</v>
      </c>
      <c r="X45" s="116"/>
      <c r="Y45" s="123">
        <v>1</v>
      </c>
      <c r="Z45" s="114">
        <v>1</v>
      </c>
      <c r="AA45" s="116">
        <v>1</v>
      </c>
      <c r="AB45" s="116">
        <v>1</v>
      </c>
      <c r="AC45" s="123">
        <v>1</v>
      </c>
      <c r="AD45" s="114">
        <v>1</v>
      </c>
      <c r="AE45" s="116"/>
      <c r="AF45" s="116">
        <v>1</v>
      </c>
      <c r="AG45" s="116">
        <v>1</v>
      </c>
      <c r="AH45" s="137">
        <v>1</v>
      </c>
      <c r="AI45" s="137"/>
      <c r="AJ45" s="146"/>
      <c r="AK45" s="126"/>
      <c r="AL45" s="126"/>
      <c r="AM45" s="126"/>
      <c r="AN45" s="127"/>
      <c r="AO45" s="116"/>
      <c r="AP45" s="116"/>
      <c r="AQ45" s="116"/>
      <c r="AR45" s="116">
        <v>1</v>
      </c>
      <c r="AS45" s="114">
        <v>1</v>
      </c>
      <c r="AT45" s="116"/>
      <c r="AU45" s="116"/>
      <c r="AV45" s="123">
        <v>1</v>
      </c>
      <c r="AW45" s="114"/>
      <c r="AX45" s="116">
        <v>1</v>
      </c>
      <c r="AY45" s="116">
        <v>1</v>
      </c>
      <c r="AZ45" s="123"/>
      <c r="BA45" s="114">
        <v>1</v>
      </c>
      <c r="BB45" s="116">
        <v>1</v>
      </c>
      <c r="BC45" s="116">
        <v>1</v>
      </c>
      <c r="BD45" s="116"/>
      <c r="BE45" s="127">
        <v>1</v>
      </c>
      <c r="BF45" s="114"/>
      <c r="BG45" s="128">
        <v>1</v>
      </c>
      <c r="BH45" s="121" t="s">
        <v>187</v>
      </c>
      <c r="BI45" s="121" t="s">
        <v>190</v>
      </c>
      <c r="BJ45" s="3">
        <f t="shared" si="1"/>
        <v>32</v>
      </c>
    </row>
    <row r="46" spans="1:62" s="1" customFormat="1" ht="11.25" customHeight="1">
      <c r="A46" s="1" t="s">
        <v>191</v>
      </c>
      <c r="B46" s="3">
        <f t="shared" si="0"/>
        <v>0</v>
      </c>
      <c r="C46" s="138" t="s">
        <v>192</v>
      </c>
      <c r="D46" s="138" t="s">
        <v>193</v>
      </c>
      <c r="E46" s="144">
        <f t="shared" si="5"/>
        <v>0</v>
      </c>
      <c r="F46" s="114"/>
      <c r="G46" s="123"/>
      <c r="H46" s="124"/>
      <c r="M46" s="114"/>
      <c r="N46" s="116"/>
      <c r="O46" s="116"/>
      <c r="P46" s="125"/>
      <c r="Q46" s="114"/>
      <c r="R46" s="116"/>
      <c r="S46" s="116"/>
      <c r="T46" s="116"/>
      <c r="U46" s="125"/>
      <c r="V46" s="114"/>
      <c r="W46" s="116"/>
      <c r="X46" s="116"/>
      <c r="Y46" s="123"/>
      <c r="Z46" s="114"/>
      <c r="AA46" s="116"/>
      <c r="AB46" s="116"/>
      <c r="AC46" s="123"/>
      <c r="AD46" s="114"/>
      <c r="AE46" s="116"/>
      <c r="AF46" s="116"/>
      <c r="AG46" s="116"/>
      <c r="AH46" s="137"/>
      <c r="AI46" s="137"/>
      <c r="AJ46" s="146"/>
      <c r="AK46" s="126"/>
      <c r="AL46" s="126"/>
      <c r="AM46" s="126"/>
      <c r="AN46" s="127"/>
      <c r="AO46" s="116"/>
      <c r="AP46" s="116"/>
      <c r="AQ46" s="116"/>
      <c r="AR46" s="116"/>
      <c r="AS46" s="114"/>
      <c r="AT46" s="116"/>
      <c r="AU46" s="116"/>
      <c r="AV46" s="123"/>
      <c r="AW46" s="114"/>
      <c r="AX46" s="116"/>
      <c r="AY46" s="116"/>
      <c r="AZ46" s="123"/>
      <c r="BA46" s="114"/>
      <c r="BB46" s="116"/>
      <c r="BC46" s="116"/>
      <c r="BD46" s="116"/>
      <c r="BE46" s="127"/>
      <c r="BF46" s="114"/>
      <c r="BG46" s="128"/>
      <c r="BH46" s="138" t="s">
        <v>192</v>
      </c>
      <c r="BI46" s="138" t="s">
        <v>193</v>
      </c>
      <c r="BJ46" s="3">
        <f t="shared" si="1"/>
        <v>0</v>
      </c>
    </row>
    <row r="47" spans="1:62" s="1" customFormat="1" ht="11.25" customHeight="1">
      <c r="A47" s="1" t="s">
        <v>194</v>
      </c>
      <c r="B47" s="3">
        <f t="shared" si="0"/>
        <v>5</v>
      </c>
      <c r="C47" s="129" t="s">
        <v>195</v>
      </c>
      <c r="D47" s="129" t="s">
        <v>196</v>
      </c>
      <c r="E47" s="151">
        <f t="shared" si="5"/>
        <v>0</v>
      </c>
      <c r="F47" s="114"/>
      <c r="G47" s="123"/>
      <c r="H47" s="124"/>
      <c r="I47" s="1">
        <v>1</v>
      </c>
      <c r="M47" s="114"/>
      <c r="N47" s="116"/>
      <c r="O47" s="116"/>
      <c r="P47" s="125"/>
      <c r="Q47" s="114"/>
      <c r="R47" s="116"/>
      <c r="S47" s="116"/>
      <c r="T47" s="116"/>
      <c r="U47" s="125">
        <v>1</v>
      </c>
      <c r="V47" s="114"/>
      <c r="W47" s="116"/>
      <c r="X47" s="116"/>
      <c r="Y47" s="123"/>
      <c r="Z47" s="114"/>
      <c r="AA47" s="116"/>
      <c r="AB47" s="116"/>
      <c r="AC47" s="123"/>
      <c r="AD47" s="114"/>
      <c r="AE47" s="116"/>
      <c r="AF47" s="116"/>
      <c r="AG47" s="116"/>
      <c r="AH47" s="137"/>
      <c r="AI47" s="137"/>
      <c r="AJ47" s="146"/>
      <c r="AK47" s="126"/>
      <c r="AL47" s="126"/>
      <c r="AM47" s="126"/>
      <c r="AN47" s="127"/>
      <c r="AO47" s="116"/>
      <c r="AP47" s="116"/>
      <c r="AQ47" s="116"/>
      <c r="AR47" s="116"/>
      <c r="AS47" s="114"/>
      <c r="AT47" s="116"/>
      <c r="AU47" s="116"/>
      <c r="AV47" s="123">
        <v>1</v>
      </c>
      <c r="AW47" s="114"/>
      <c r="AX47" s="116"/>
      <c r="AY47" s="116">
        <v>1</v>
      </c>
      <c r="AZ47" s="123">
        <v>1</v>
      </c>
      <c r="BA47" s="114"/>
      <c r="BB47" s="116"/>
      <c r="BC47" s="116"/>
      <c r="BD47" s="116"/>
      <c r="BE47" s="127"/>
      <c r="BF47" s="114"/>
      <c r="BG47" s="128">
        <v>1</v>
      </c>
      <c r="BH47" s="129" t="s">
        <v>195</v>
      </c>
      <c r="BI47" s="129" t="s">
        <v>196</v>
      </c>
      <c r="BJ47" s="3">
        <f t="shared" si="1"/>
        <v>5</v>
      </c>
    </row>
    <row r="48" spans="1:62" s="1" customFormat="1" ht="11.25" customHeight="1">
      <c r="A48" s="1" t="s">
        <v>197</v>
      </c>
      <c r="B48" s="3">
        <f t="shared" si="0"/>
        <v>0</v>
      </c>
      <c r="C48" s="138" t="s">
        <v>198</v>
      </c>
      <c r="D48" s="138" t="s">
        <v>77</v>
      </c>
      <c r="E48" s="144">
        <f t="shared" si="5"/>
        <v>0</v>
      </c>
      <c r="F48" s="114"/>
      <c r="G48" s="123"/>
      <c r="H48" s="124"/>
      <c r="M48" s="114"/>
      <c r="N48" s="116"/>
      <c r="O48" s="116"/>
      <c r="P48" s="125"/>
      <c r="Q48" s="114"/>
      <c r="R48" s="116"/>
      <c r="S48" s="116"/>
      <c r="T48" s="116"/>
      <c r="U48" s="125"/>
      <c r="V48" s="114"/>
      <c r="W48" s="116"/>
      <c r="X48" s="116"/>
      <c r="Y48" s="123"/>
      <c r="Z48" s="114"/>
      <c r="AA48" s="116"/>
      <c r="AB48" s="116"/>
      <c r="AC48" s="123"/>
      <c r="AD48" s="114"/>
      <c r="AE48" s="116"/>
      <c r="AF48" s="116"/>
      <c r="AG48" s="116"/>
      <c r="AH48" s="137"/>
      <c r="AI48" s="137"/>
      <c r="AJ48" s="146"/>
      <c r="AK48" s="126"/>
      <c r="AL48" s="126"/>
      <c r="AM48" s="126"/>
      <c r="AN48" s="127"/>
      <c r="AO48" s="116"/>
      <c r="AP48" s="116"/>
      <c r="AQ48" s="116"/>
      <c r="AR48" s="116"/>
      <c r="AS48" s="114"/>
      <c r="AT48" s="116"/>
      <c r="AU48" s="116"/>
      <c r="AV48" s="123"/>
      <c r="AW48" s="114"/>
      <c r="AX48" s="116"/>
      <c r="AY48" s="116"/>
      <c r="AZ48" s="123"/>
      <c r="BA48" s="114"/>
      <c r="BB48" s="116"/>
      <c r="BC48" s="116"/>
      <c r="BD48" s="116"/>
      <c r="BE48" s="127"/>
      <c r="BF48" s="114"/>
      <c r="BG48" s="128"/>
      <c r="BH48" s="138" t="s">
        <v>198</v>
      </c>
      <c r="BI48" s="138" t="s">
        <v>77</v>
      </c>
      <c r="BJ48" s="3">
        <f t="shared" si="1"/>
        <v>0</v>
      </c>
    </row>
    <row r="49" spans="1:62" s="1" customFormat="1" ht="11.25" customHeight="1">
      <c r="A49" s="1" t="s">
        <v>199</v>
      </c>
      <c r="B49" s="3">
        <f t="shared" si="0"/>
        <v>4</v>
      </c>
      <c r="C49" s="121" t="s">
        <v>200</v>
      </c>
      <c r="D49" s="121" t="s">
        <v>201</v>
      </c>
      <c r="E49" s="122">
        <f t="shared" si="5"/>
        <v>0</v>
      </c>
      <c r="F49" s="114"/>
      <c r="G49" s="123">
        <v>1</v>
      </c>
      <c r="H49" s="124">
        <v>1</v>
      </c>
      <c r="I49" s="1">
        <v>1</v>
      </c>
      <c r="M49" s="114"/>
      <c r="N49" s="116"/>
      <c r="O49" s="116"/>
      <c r="P49" s="125"/>
      <c r="Q49" s="114"/>
      <c r="R49" s="116"/>
      <c r="S49" s="116">
        <v>1</v>
      </c>
      <c r="T49" s="116"/>
      <c r="U49" s="125"/>
      <c r="V49" s="114"/>
      <c r="W49" s="116"/>
      <c r="X49" s="116"/>
      <c r="Y49" s="123"/>
      <c r="Z49" s="114"/>
      <c r="AA49" s="116"/>
      <c r="AB49" s="116"/>
      <c r="AC49" s="123"/>
      <c r="AD49" s="114"/>
      <c r="AE49" s="116"/>
      <c r="AF49" s="116"/>
      <c r="AG49" s="116"/>
      <c r="AH49" s="137"/>
      <c r="AI49" s="137"/>
      <c r="AJ49" s="146"/>
      <c r="AK49" s="126"/>
      <c r="AL49" s="126"/>
      <c r="AM49" s="126"/>
      <c r="AN49" s="127"/>
      <c r="AO49" s="116"/>
      <c r="AP49" s="116"/>
      <c r="AQ49" s="116"/>
      <c r="AR49" s="116"/>
      <c r="AS49" s="114"/>
      <c r="AT49" s="116"/>
      <c r="AU49" s="116"/>
      <c r="AV49" s="123"/>
      <c r="AW49" s="114"/>
      <c r="AX49" s="116"/>
      <c r="AY49" s="116"/>
      <c r="AZ49" s="123"/>
      <c r="BA49" s="114"/>
      <c r="BB49" s="116"/>
      <c r="BC49" s="116"/>
      <c r="BD49" s="116"/>
      <c r="BE49" s="127"/>
      <c r="BF49" s="114"/>
      <c r="BG49" s="128"/>
      <c r="BH49" s="121" t="s">
        <v>200</v>
      </c>
      <c r="BI49" s="121" t="s">
        <v>201</v>
      </c>
      <c r="BJ49" s="3">
        <f t="shared" si="1"/>
        <v>4</v>
      </c>
    </row>
    <row r="50" spans="1:62" s="1" customFormat="1" ht="11.25" customHeight="1">
      <c r="A50" s="1" t="s">
        <v>202</v>
      </c>
      <c r="B50" s="3">
        <f t="shared" si="0"/>
        <v>3</v>
      </c>
      <c r="C50" s="129" t="s">
        <v>203</v>
      </c>
      <c r="D50" s="129" t="s">
        <v>204</v>
      </c>
      <c r="E50" s="151">
        <f t="shared" si="5"/>
        <v>0</v>
      </c>
      <c r="F50" s="114"/>
      <c r="G50" s="123"/>
      <c r="H50" s="124">
        <v>1</v>
      </c>
      <c r="M50" s="114"/>
      <c r="N50" s="116"/>
      <c r="O50" s="116"/>
      <c r="P50" s="125"/>
      <c r="Q50" s="114"/>
      <c r="R50" s="116"/>
      <c r="S50" s="116"/>
      <c r="T50" s="116"/>
      <c r="U50" s="125"/>
      <c r="V50" s="114"/>
      <c r="W50" s="116"/>
      <c r="X50" s="116"/>
      <c r="Y50" s="123">
        <v>1</v>
      </c>
      <c r="Z50" s="114"/>
      <c r="AA50" s="116"/>
      <c r="AB50" s="116"/>
      <c r="AC50" s="123"/>
      <c r="AD50" s="114"/>
      <c r="AE50" s="116"/>
      <c r="AF50" s="116"/>
      <c r="AG50" s="116"/>
      <c r="AH50" s="137"/>
      <c r="AI50" s="137"/>
      <c r="AJ50" s="146"/>
      <c r="AK50" s="126"/>
      <c r="AL50" s="126"/>
      <c r="AM50" s="126"/>
      <c r="AN50" s="127"/>
      <c r="AO50" s="116"/>
      <c r="AP50" s="116"/>
      <c r="AQ50" s="116"/>
      <c r="AR50" s="116"/>
      <c r="AS50" s="114"/>
      <c r="AT50" s="116"/>
      <c r="AU50" s="116"/>
      <c r="AV50" s="123"/>
      <c r="AW50" s="114"/>
      <c r="AX50" s="116"/>
      <c r="AY50" s="116"/>
      <c r="AZ50" s="123"/>
      <c r="BA50" s="114"/>
      <c r="BB50" s="116"/>
      <c r="BC50" s="116"/>
      <c r="BD50" s="116"/>
      <c r="BE50" s="127">
        <v>1</v>
      </c>
      <c r="BF50" s="114"/>
      <c r="BG50" s="128">
        <v>1</v>
      </c>
      <c r="BH50" s="129" t="s">
        <v>203</v>
      </c>
      <c r="BI50" s="129" t="s">
        <v>204</v>
      </c>
      <c r="BJ50" s="3">
        <f t="shared" si="1"/>
        <v>3</v>
      </c>
    </row>
    <row r="51" spans="1:62" ht="11.25" customHeight="1">
      <c r="A51" s="1" t="s">
        <v>205</v>
      </c>
      <c r="B51" s="3">
        <f t="shared" si="0"/>
        <v>32</v>
      </c>
      <c r="C51" s="121" t="s">
        <v>206</v>
      </c>
      <c r="D51" s="121" t="s">
        <v>84</v>
      </c>
      <c r="E51" s="141">
        <f t="shared" si="5"/>
        <v>0</v>
      </c>
      <c r="F51" s="114">
        <v>1</v>
      </c>
      <c r="G51" s="123">
        <v>1</v>
      </c>
      <c r="H51" s="124">
        <v>1</v>
      </c>
      <c r="I51" s="1">
        <v>1</v>
      </c>
      <c r="J51" s="1">
        <v>1</v>
      </c>
      <c r="K51" s="1">
        <v>1</v>
      </c>
      <c r="L51" s="1">
        <v>1</v>
      </c>
      <c r="M51" s="114">
        <v>1</v>
      </c>
      <c r="N51" s="116">
        <v>1</v>
      </c>
      <c r="O51" s="116"/>
      <c r="P51" s="125">
        <v>1</v>
      </c>
      <c r="Q51" s="114">
        <v>1</v>
      </c>
      <c r="R51" s="116">
        <v>1</v>
      </c>
      <c r="S51" s="116">
        <v>1</v>
      </c>
      <c r="T51" s="116">
        <v>1</v>
      </c>
      <c r="U51" s="125">
        <v>1</v>
      </c>
      <c r="V51" s="114"/>
      <c r="W51" s="116"/>
      <c r="X51" s="116"/>
      <c r="Y51" s="123">
        <v>1</v>
      </c>
      <c r="Z51" s="114"/>
      <c r="AA51" s="116">
        <v>1</v>
      </c>
      <c r="AB51" s="116">
        <v>1</v>
      </c>
      <c r="AC51" s="123"/>
      <c r="AD51" s="114">
        <v>1</v>
      </c>
      <c r="AE51" s="116">
        <v>1</v>
      </c>
      <c r="AF51" s="116">
        <v>1</v>
      </c>
      <c r="AG51" s="116"/>
      <c r="AH51" s="137"/>
      <c r="AI51" s="137"/>
      <c r="AJ51" s="146"/>
      <c r="AK51" s="126"/>
      <c r="AL51" s="126">
        <v>1</v>
      </c>
      <c r="AM51" s="126">
        <v>1</v>
      </c>
      <c r="AN51" s="127">
        <v>1</v>
      </c>
      <c r="AO51" s="116">
        <v>1</v>
      </c>
      <c r="AP51" s="116">
        <v>1</v>
      </c>
      <c r="AQ51" s="116">
        <v>1</v>
      </c>
      <c r="AR51" s="116"/>
      <c r="AS51" s="114"/>
      <c r="AT51" s="116">
        <v>1</v>
      </c>
      <c r="AU51" s="116"/>
      <c r="AV51" s="123"/>
      <c r="AW51" s="114"/>
      <c r="AX51" s="116"/>
      <c r="AY51" s="116">
        <v>1</v>
      </c>
      <c r="AZ51" s="123"/>
      <c r="BA51" s="114"/>
      <c r="BB51" s="116">
        <v>1</v>
      </c>
      <c r="BC51" s="116">
        <v>1</v>
      </c>
      <c r="BD51" s="116"/>
      <c r="BE51" s="127">
        <v>1</v>
      </c>
      <c r="BF51" s="114"/>
      <c r="BG51" s="128">
        <v>1</v>
      </c>
      <c r="BH51" s="121" t="s">
        <v>206</v>
      </c>
      <c r="BI51" s="121" t="s">
        <v>84</v>
      </c>
      <c r="BJ51" s="3">
        <f t="shared" si="1"/>
        <v>32</v>
      </c>
    </row>
    <row r="52" spans="1:62" s="1" customFormat="1" ht="11.25" customHeight="1">
      <c r="A52" s="1" t="s">
        <v>207</v>
      </c>
      <c r="B52" s="3">
        <f t="shared" si="0"/>
        <v>0</v>
      </c>
      <c r="C52" s="138" t="s">
        <v>208</v>
      </c>
      <c r="D52" s="138" t="s">
        <v>193</v>
      </c>
      <c r="E52" s="144">
        <f t="shared" si="5"/>
        <v>0</v>
      </c>
      <c r="F52" s="114"/>
      <c r="G52" s="123"/>
      <c r="H52" s="124"/>
      <c r="M52" s="114"/>
      <c r="N52" s="116"/>
      <c r="O52" s="116"/>
      <c r="P52" s="125"/>
      <c r="Q52" s="114"/>
      <c r="R52" s="116"/>
      <c r="S52" s="116"/>
      <c r="T52" s="116"/>
      <c r="U52" s="125"/>
      <c r="V52" s="114"/>
      <c r="W52" s="116"/>
      <c r="X52" s="116"/>
      <c r="Y52" s="123"/>
      <c r="Z52" s="114"/>
      <c r="AA52" s="116"/>
      <c r="AB52" s="116"/>
      <c r="AC52" s="123"/>
      <c r="AD52" s="114"/>
      <c r="AE52" s="116"/>
      <c r="AF52" s="116"/>
      <c r="AG52" s="116"/>
      <c r="AH52" s="137"/>
      <c r="AI52" s="137"/>
      <c r="AJ52" s="146"/>
      <c r="AK52" s="126"/>
      <c r="AL52" s="126"/>
      <c r="AM52" s="126"/>
      <c r="AN52" s="127"/>
      <c r="AO52" s="116"/>
      <c r="AP52" s="116"/>
      <c r="AQ52" s="116"/>
      <c r="AR52" s="116"/>
      <c r="AS52" s="114"/>
      <c r="AT52" s="116"/>
      <c r="AU52" s="116"/>
      <c r="AV52" s="123"/>
      <c r="AW52" s="114"/>
      <c r="AX52" s="116"/>
      <c r="AY52" s="116"/>
      <c r="AZ52" s="123"/>
      <c r="BA52" s="114"/>
      <c r="BB52" s="116"/>
      <c r="BC52" s="116"/>
      <c r="BD52" s="116"/>
      <c r="BE52" s="127"/>
      <c r="BF52" s="114"/>
      <c r="BG52" s="128"/>
      <c r="BH52" s="138" t="s">
        <v>208</v>
      </c>
      <c r="BI52" s="138" t="s">
        <v>193</v>
      </c>
      <c r="BJ52" s="3">
        <f t="shared" si="1"/>
        <v>0</v>
      </c>
    </row>
    <row r="53" spans="1:62" s="1" customFormat="1" ht="11.25" customHeight="1">
      <c r="A53" s="1" t="s">
        <v>209</v>
      </c>
      <c r="B53" s="3">
        <f t="shared" si="0"/>
        <v>0</v>
      </c>
      <c r="C53" s="138" t="s">
        <v>210</v>
      </c>
      <c r="D53" s="138" t="s">
        <v>143</v>
      </c>
      <c r="E53" s="144">
        <f t="shared" si="5"/>
        <v>0</v>
      </c>
      <c r="F53" s="114"/>
      <c r="G53" s="123"/>
      <c r="H53" s="124"/>
      <c r="M53" s="114"/>
      <c r="N53" s="116"/>
      <c r="O53" s="116"/>
      <c r="P53" s="125"/>
      <c r="Q53" s="114"/>
      <c r="R53" s="116"/>
      <c r="S53" s="116"/>
      <c r="T53" s="116"/>
      <c r="U53" s="125"/>
      <c r="V53" s="114"/>
      <c r="W53" s="116"/>
      <c r="X53" s="116"/>
      <c r="Y53" s="123"/>
      <c r="Z53" s="114"/>
      <c r="AA53" s="116"/>
      <c r="AB53" s="116"/>
      <c r="AC53" s="123"/>
      <c r="AD53" s="114"/>
      <c r="AE53" s="116"/>
      <c r="AF53" s="116"/>
      <c r="AG53" s="116"/>
      <c r="AH53" s="137"/>
      <c r="AI53" s="137"/>
      <c r="AJ53" s="146"/>
      <c r="AK53" s="126"/>
      <c r="AL53" s="126"/>
      <c r="AM53" s="126"/>
      <c r="AN53" s="127"/>
      <c r="AO53" s="116"/>
      <c r="AP53" s="116"/>
      <c r="AQ53" s="116"/>
      <c r="AR53" s="116"/>
      <c r="AS53" s="114"/>
      <c r="AT53" s="116"/>
      <c r="AU53" s="116"/>
      <c r="AV53" s="123"/>
      <c r="AW53" s="114"/>
      <c r="AX53" s="116"/>
      <c r="AY53" s="116"/>
      <c r="AZ53" s="123"/>
      <c r="BA53" s="114"/>
      <c r="BB53" s="116"/>
      <c r="BC53" s="116"/>
      <c r="BD53" s="116"/>
      <c r="BE53" s="127"/>
      <c r="BF53" s="114"/>
      <c r="BG53" s="128"/>
      <c r="BH53" s="138" t="s">
        <v>210</v>
      </c>
      <c r="BI53" s="138" t="s">
        <v>143</v>
      </c>
      <c r="BJ53" s="3">
        <f t="shared" si="1"/>
        <v>0</v>
      </c>
    </row>
    <row r="54" spans="1:62" s="1" customFormat="1" ht="11.25" customHeight="1">
      <c r="A54" s="1" t="s">
        <v>211</v>
      </c>
      <c r="B54" s="3">
        <f t="shared" si="0"/>
        <v>4</v>
      </c>
      <c r="C54" s="121" t="s">
        <v>212</v>
      </c>
      <c r="D54" s="121" t="s">
        <v>213</v>
      </c>
      <c r="E54" s="122">
        <f t="shared" si="5"/>
        <v>0</v>
      </c>
      <c r="F54" s="114"/>
      <c r="G54" s="123"/>
      <c r="H54" s="124"/>
      <c r="M54" s="114"/>
      <c r="N54" s="116"/>
      <c r="O54" s="116"/>
      <c r="P54" s="125"/>
      <c r="Q54" s="114"/>
      <c r="R54" s="116"/>
      <c r="S54" s="116"/>
      <c r="T54" s="116"/>
      <c r="U54" s="125"/>
      <c r="V54" s="114"/>
      <c r="W54" s="116">
        <v>1</v>
      </c>
      <c r="X54" s="116"/>
      <c r="Y54" s="123"/>
      <c r="Z54" s="114"/>
      <c r="AA54" s="116"/>
      <c r="AB54" s="116"/>
      <c r="AC54" s="123"/>
      <c r="AD54" s="114"/>
      <c r="AE54" s="116"/>
      <c r="AF54" s="116"/>
      <c r="AG54" s="116"/>
      <c r="AH54" s="137">
        <v>1</v>
      </c>
      <c r="AI54" s="137"/>
      <c r="AJ54" s="146"/>
      <c r="AK54" s="126"/>
      <c r="AL54" s="126">
        <v>1</v>
      </c>
      <c r="AM54" s="126"/>
      <c r="AN54" s="127"/>
      <c r="AO54" s="116"/>
      <c r="AP54" s="116"/>
      <c r="AQ54" s="116"/>
      <c r="AR54" s="116"/>
      <c r="AS54" s="114"/>
      <c r="AT54" s="116"/>
      <c r="AU54" s="116"/>
      <c r="AV54" s="123"/>
      <c r="AW54" s="114"/>
      <c r="AX54" s="116"/>
      <c r="AY54" s="116"/>
      <c r="AZ54" s="123"/>
      <c r="BA54" s="114"/>
      <c r="BB54" s="115"/>
      <c r="BC54" s="116"/>
      <c r="BD54" s="116"/>
      <c r="BE54" s="127">
        <v>1</v>
      </c>
      <c r="BF54" s="114"/>
      <c r="BG54" s="128"/>
      <c r="BH54" s="121" t="s">
        <v>212</v>
      </c>
      <c r="BI54" s="121" t="s">
        <v>213</v>
      </c>
      <c r="BJ54" s="3">
        <f t="shared" si="1"/>
        <v>4</v>
      </c>
    </row>
    <row r="55" spans="1:62" s="1" customFormat="1" ht="11.25" customHeight="1">
      <c r="A55" s="1" t="s">
        <v>214</v>
      </c>
      <c r="B55" s="3">
        <f t="shared" si="0"/>
        <v>1</v>
      </c>
      <c r="C55" s="152" t="s">
        <v>212</v>
      </c>
      <c r="D55" s="152" t="s">
        <v>110</v>
      </c>
      <c r="E55" s="122">
        <f t="shared" si="5"/>
        <v>0</v>
      </c>
      <c r="F55" s="114"/>
      <c r="G55" s="123"/>
      <c r="H55" s="124"/>
      <c r="M55" s="114"/>
      <c r="N55" s="116"/>
      <c r="O55" s="116"/>
      <c r="P55" s="125"/>
      <c r="Q55" s="114"/>
      <c r="R55" s="116"/>
      <c r="S55" s="116"/>
      <c r="T55" s="116"/>
      <c r="U55" s="125"/>
      <c r="V55" s="114"/>
      <c r="W55" s="116"/>
      <c r="X55" s="116"/>
      <c r="Y55" s="123"/>
      <c r="Z55" s="114"/>
      <c r="AA55" s="116"/>
      <c r="AB55" s="116"/>
      <c r="AC55" s="123"/>
      <c r="AD55" s="114"/>
      <c r="AE55" s="116"/>
      <c r="AF55" s="116"/>
      <c r="AG55" s="116"/>
      <c r="AH55" s="137"/>
      <c r="AI55" s="137"/>
      <c r="AJ55" s="146"/>
      <c r="AK55" s="126"/>
      <c r="AL55" s="126"/>
      <c r="AM55" s="126"/>
      <c r="AN55" s="127"/>
      <c r="AO55" s="116"/>
      <c r="AP55" s="116"/>
      <c r="AQ55" s="116"/>
      <c r="AR55" s="116"/>
      <c r="AS55" s="114"/>
      <c r="AT55" s="116"/>
      <c r="AU55" s="116"/>
      <c r="AV55" s="123"/>
      <c r="AW55" s="114"/>
      <c r="AX55" s="116"/>
      <c r="AY55" s="116"/>
      <c r="AZ55" s="123"/>
      <c r="BA55" s="114"/>
      <c r="BB55" s="115"/>
      <c r="BC55" s="116"/>
      <c r="BD55" s="116"/>
      <c r="BE55" s="127">
        <v>1</v>
      </c>
      <c r="BF55" s="114"/>
      <c r="BG55" s="128"/>
      <c r="BH55" s="152" t="s">
        <v>212</v>
      </c>
      <c r="BI55" s="152" t="s">
        <v>110</v>
      </c>
      <c r="BJ55" s="3">
        <f t="shared" si="1"/>
        <v>1</v>
      </c>
    </row>
    <row r="56" spans="1:62" s="1" customFormat="1" ht="11.25" customHeight="1">
      <c r="A56" s="1" t="s">
        <v>215</v>
      </c>
      <c r="B56" s="3">
        <f t="shared" si="0"/>
        <v>22</v>
      </c>
      <c r="C56" s="121" t="s">
        <v>216</v>
      </c>
      <c r="D56" s="121" t="s">
        <v>110</v>
      </c>
      <c r="E56" s="130">
        <f t="shared" si="5"/>
        <v>0</v>
      </c>
      <c r="F56" s="114"/>
      <c r="G56" s="123"/>
      <c r="H56" s="124"/>
      <c r="K56" s="1">
        <v>1</v>
      </c>
      <c r="M56" s="114"/>
      <c r="N56" s="116">
        <v>1</v>
      </c>
      <c r="O56" s="116"/>
      <c r="P56" s="125"/>
      <c r="Q56" s="114">
        <v>1</v>
      </c>
      <c r="R56" s="116"/>
      <c r="S56" s="116"/>
      <c r="T56" s="116"/>
      <c r="U56" s="125">
        <v>1</v>
      </c>
      <c r="V56" s="114">
        <v>1</v>
      </c>
      <c r="W56" s="116"/>
      <c r="X56" s="116"/>
      <c r="Y56" s="123"/>
      <c r="Z56" s="114"/>
      <c r="AA56" s="116">
        <v>1</v>
      </c>
      <c r="AB56" s="116">
        <v>1</v>
      </c>
      <c r="AC56" s="123">
        <v>1</v>
      </c>
      <c r="AD56" s="114"/>
      <c r="AE56" s="116">
        <v>1</v>
      </c>
      <c r="AF56" s="116">
        <v>1</v>
      </c>
      <c r="AG56" s="116"/>
      <c r="AH56" s="137">
        <v>1</v>
      </c>
      <c r="AI56" s="137"/>
      <c r="AJ56" s="146">
        <v>1</v>
      </c>
      <c r="AK56" s="126">
        <v>1</v>
      </c>
      <c r="AL56" s="126">
        <v>1</v>
      </c>
      <c r="AM56" s="126">
        <v>1</v>
      </c>
      <c r="AN56" s="127">
        <v>1</v>
      </c>
      <c r="AO56" s="116">
        <v>1</v>
      </c>
      <c r="AP56" s="116">
        <v>1</v>
      </c>
      <c r="AQ56" s="116"/>
      <c r="AR56" s="116"/>
      <c r="AS56" s="114"/>
      <c r="AT56" s="116"/>
      <c r="AU56" s="116"/>
      <c r="AV56" s="123">
        <v>1</v>
      </c>
      <c r="AW56" s="114"/>
      <c r="AX56" s="116"/>
      <c r="AY56" s="116"/>
      <c r="AZ56" s="123"/>
      <c r="BA56" s="114"/>
      <c r="BB56" s="116">
        <v>1</v>
      </c>
      <c r="BC56" s="116">
        <v>1</v>
      </c>
      <c r="BD56" s="116"/>
      <c r="BE56" s="127">
        <v>1</v>
      </c>
      <c r="BF56" s="114"/>
      <c r="BG56" s="128">
        <v>1</v>
      </c>
      <c r="BH56" s="121" t="s">
        <v>216</v>
      </c>
      <c r="BI56" s="121" t="s">
        <v>110</v>
      </c>
      <c r="BJ56" s="3">
        <f t="shared" si="1"/>
        <v>22</v>
      </c>
    </row>
    <row r="57" spans="1:62" s="1" customFormat="1" ht="11.25" customHeight="1">
      <c r="A57" s="1" t="s">
        <v>217</v>
      </c>
      <c r="B57" s="3">
        <f t="shared" si="0"/>
        <v>18</v>
      </c>
      <c r="C57" s="121" t="s">
        <v>218</v>
      </c>
      <c r="D57" s="121" t="s">
        <v>87</v>
      </c>
      <c r="E57" s="139">
        <f t="shared" si="5"/>
        <v>0</v>
      </c>
      <c r="F57" s="153"/>
      <c r="G57" s="154"/>
      <c r="H57" s="155"/>
      <c r="M57" s="153"/>
      <c r="N57" s="156"/>
      <c r="O57" s="156"/>
      <c r="P57" s="157"/>
      <c r="Q57" s="153"/>
      <c r="R57" s="156"/>
      <c r="S57" s="156">
        <v>1</v>
      </c>
      <c r="T57" s="156"/>
      <c r="U57" s="157">
        <v>1</v>
      </c>
      <c r="V57" s="153">
        <v>1</v>
      </c>
      <c r="W57" s="156">
        <v>1</v>
      </c>
      <c r="X57" s="156"/>
      <c r="Y57" s="154">
        <v>1</v>
      </c>
      <c r="Z57" s="153">
        <v>1</v>
      </c>
      <c r="AA57" s="156"/>
      <c r="AB57" s="156">
        <v>1</v>
      </c>
      <c r="AC57" s="154"/>
      <c r="AD57" s="153">
        <v>1</v>
      </c>
      <c r="AE57" s="156">
        <v>1</v>
      </c>
      <c r="AF57" s="156"/>
      <c r="AG57" s="156"/>
      <c r="AH57" s="137"/>
      <c r="AI57" s="137"/>
      <c r="AJ57" s="158"/>
      <c r="AK57" s="159"/>
      <c r="AL57" s="159"/>
      <c r="AM57" s="159"/>
      <c r="AN57" s="160"/>
      <c r="AO57" s="156"/>
      <c r="AP57" s="156"/>
      <c r="AQ57" s="156"/>
      <c r="AR57" s="156">
        <v>1</v>
      </c>
      <c r="AS57" s="153">
        <v>1</v>
      </c>
      <c r="AT57" s="156"/>
      <c r="AU57" s="156">
        <v>1</v>
      </c>
      <c r="AV57" s="154">
        <v>1</v>
      </c>
      <c r="AW57" s="153">
        <v>1</v>
      </c>
      <c r="AX57" s="156"/>
      <c r="AY57" s="156">
        <v>1</v>
      </c>
      <c r="AZ57" s="154">
        <v>1</v>
      </c>
      <c r="BA57" s="153"/>
      <c r="BB57" s="156"/>
      <c r="BC57" s="156">
        <v>1</v>
      </c>
      <c r="BD57" s="156"/>
      <c r="BE57" s="160">
        <v>1</v>
      </c>
      <c r="BF57" s="153"/>
      <c r="BG57" s="161">
        <v>1</v>
      </c>
      <c r="BH57" s="121" t="s">
        <v>218</v>
      </c>
      <c r="BI57" s="121" t="s">
        <v>87</v>
      </c>
      <c r="BJ57" s="3">
        <f t="shared" si="1"/>
        <v>18</v>
      </c>
    </row>
    <row r="58" spans="2:24" s="1" customFormat="1" ht="11.25" customHeight="1">
      <c r="B58" s="2"/>
      <c r="C58" s="129"/>
      <c r="D58" s="129"/>
      <c r="E58" s="129"/>
      <c r="X58" s="4"/>
    </row>
    <row r="59" spans="1:59" s="168" customFormat="1" ht="12.75">
      <c r="A59" s="1"/>
      <c r="B59" s="2"/>
      <c r="C59" s="162"/>
      <c r="D59" s="162"/>
      <c r="E59" s="162" t="s">
        <v>219</v>
      </c>
      <c r="F59" s="163">
        <f>SUM(F5:F58)</f>
        <v>10</v>
      </c>
      <c r="G59" s="163">
        <f>SUM(G5:G58)</f>
        <v>9</v>
      </c>
      <c r="H59" s="164">
        <f>SUM(H5:H58)</f>
        <v>16</v>
      </c>
      <c r="I59" s="165">
        <f>SUM(I5:I58)</f>
        <v>15</v>
      </c>
      <c r="J59" s="165">
        <f>SUM(J5:J58)</f>
        <v>13</v>
      </c>
      <c r="K59" s="165">
        <f>SUM(K5:K57)</f>
        <v>9</v>
      </c>
      <c r="L59" s="165">
        <f>SUM(L5:L58)</f>
        <v>13</v>
      </c>
      <c r="M59" s="166">
        <f>SUM(M5:M58)</f>
        <v>13</v>
      </c>
      <c r="N59" s="166">
        <f>SUM(N5:N58)</f>
        <v>14</v>
      </c>
      <c r="O59" s="166">
        <f>SUM(O5:O58)</f>
        <v>9</v>
      </c>
      <c r="P59" s="166">
        <f>SUM(P5:P58)</f>
        <v>17</v>
      </c>
      <c r="Q59" s="166">
        <f>SUM(Q5:Q58)</f>
        <v>10</v>
      </c>
      <c r="R59" s="166">
        <f>SUM(R5:R58)</f>
        <v>15</v>
      </c>
      <c r="S59" s="166">
        <f>SUM(S5:S58)</f>
        <v>14</v>
      </c>
      <c r="T59" s="166">
        <f>SUM(T5:T58)</f>
        <v>18</v>
      </c>
      <c r="U59" s="166">
        <f>SUM(U5:U58)</f>
        <v>22</v>
      </c>
      <c r="V59" s="166">
        <f>SUM(V5:V58)</f>
        <v>12</v>
      </c>
      <c r="W59" s="166">
        <f>SUM(W5:W58)</f>
        <v>17</v>
      </c>
      <c r="X59" s="167">
        <f>SUM(X5:X58)</f>
        <v>10</v>
      </c>
      <c r="Y59" s="167">
        <f>SUM(Y5:Y58)</f>
        <v>17</v>
      </c>
      <c r="Z59" s="166">
        <f>SUM(Z5:Z58)</f>
        <v>12</v>
      </c>
      <c r="AA59" s="166">
        <f>SUM(AA5:AA58)</f>
        <v>13</v>
      </c>
      <c r="AB59" s="166">
        <f>SUM(AB5:AB58)</f>
        <v>17</v>
      </c>
      <c r="AC59" s="166">
        <f>SUM(AC5:AC58)</f>
        <v>13</v>
      </c>
      <c r="AD59" s="166">
        <f>SUM(AD5:AD58)</f>
        <v>13</v>
      </c>
      <c r="AE59" s="166">
        <f>SUM(AE5:AE58)</f>
        <v>15</v>
      </c>
      <c r="AF59" s="166">
        <f>SUM(AF5:AF58)</f>
        <v>11</v>
      </c>
      <c r="AG59" s="166">
        <f>SUM(AG5:AG58)</f>
        <v>14</v>
      </c>
      <c r="AH59" s="166">
        <f>SUM(AH5:AH58)</f>
        <v>12</v>
      </c>
      <c r="AI59" s="166">
        <f>SUM(AI5:AI58)</f>
        <v>9</v>
      </c>
      <c r="AJ59" s="166">
        <f>SUM(AJ5:AJ58)</f>
        <v>16</v>
      </c>
      <c r="AK59" s="166">
        <f>SUM(AK5:AK58)</f>
        <v>11</v>
      </c>
      <c r="AL59" s="166">
        <f>SUM(AL5:AL58)</f>
        <v>18</v>
      </c>
      <c r="AM59" s="166">
        <f>SUM(AM5:AM58)</f>
        <v>17</v>
      </c>
      <c r="AN59" s="166">
        <f>SUM(AN5:AN58)</f>
        <v>21</v>
      </c>
      <c r="AO59" s="166">
        <f>SUM(AO5:AO58)</f>
        <v>20</v>
      </c>
      <c r="AP59" s="166">
        <f>SUM(AP5:AP58)</f>
        <v>12</v>
      </c>
      <c r="AQ59" s="166">
        <f>SUM(AQ5:AQ58)</f>
        <v>14</v>
      </c>
      <c r="AR59" s="166">
        <f>SUM(AR5:AR58)</f>
        <v>15</v>
      </c>
      <c r="AS59" s="166">
        <f>SUM(AS5:AS58)</f>
        <v>12</v>
      </c>
      <c r="AT59" s="166">
        <f>SUM(AT5:AT58)</f>
        <v>8</v>
      </c>
      <c r="AU59" s="166">
        <f>SUM(AU5:AU58)</f>
        <v>18</v>
      </c>
      <c r="AV59" s="166">
        <f>SUM(AV5:AV58)</f>
        <v>24</v>
      </c>
      <c r="AW59" s="166">
        <f>SUM(AW5:AW58)</f>
        <v>18</v>
      </c>
      <c r="AX59" s="166">
        <f>SUM(AX5:AX58)</f>
        <v>14</v>
      </c>
      <c r="AY59" s="166">
        <f>SUM(AY5:AY58)</f>
        <v>16</v>
      </c>
      <c r="AZ59" s="166">
        <f>SUM(AZ5:AZ57)</f>
        <v>16</v>
      </c>
      <c r="BA59" s="166">
        <f>SUM(BA5:BA58)</f>
        <v>20</v>
      </c>
      <c r="BB59" s="166">
        <f>SUM(BB5:BB58)</f>
        <v>29</v>
      </c>
      <c r="BC59" s="166">
        <f>SUM(BC5:BC58)</f>
        <v>17</v>
      </c>
      <c r="BD59" s="166">
        <f>SUM(BD5:BD58)</f>
        <v>16</v>
      </c>
      <c r="BE59" s="166">
        <f>SUM(BE5:BE58)</f>
        <v>27</v>
      </c>
      <c r="BF59" s="166">
        <f>SUM(BF5:BF58)</f>
        <v>10</v>
      </c>
      <c r="BG59" s="166">
        <f>SUM(BG5:BG58)</f>
        <v>26</v>
      </c>
    </row>
    <row r="60" spans="1:58" s="183" customFormat="1" ht="12.75">
      <c r="A60" s="1"/>
      <c r="B60" s="169"/>
      <c r="C60" s="170"/>
      <c r="D60" s="170"/>
      <c r="E60" s="170" t="s">
        <v>220</v>
      </c>
      <c r="F60" s="171"/>
      <c r="G60" s="172">
        <f>AVERAGE(F59:H59)</f>
        <v>11.666666666666666</v>
      </c>
      <c r="H60" s="164"/>
      <c r="I60" s="165"/>
      <c r="J60" s="165">
        <f>AVERAGE(I59:L59)</f>
        <v>12.5</v>
      </c>
      <c r="K60" s="165"/>
      <c r="L60" s="165"/>
      <c r="M60" s="173"/>
      <c r="N60" s="173"/>
      <c r="O60" s="173">
        <f>AVERAGE(M59:P59)</f>
        <v>13.25</v>
      </c>
      <c r="P60" s="173"/>
      <c r="Q60" s="174"/>
      <c r="R60" s="174"/>
      <c r="S60" s="174">
        <f>AVERAGE(Q59:U59)</f>
        <v>15.8</v>
      </c>
      <c r="T60" s="174"/>
      <c r="U60" s="174"/>
      <c r="V60" s="175"/>
      <c r="W60" s="175"/>
      <c r="X60" s="176">
        <f>AVERAGE(V59:Y59)</f>
        <v>14</v>
      </c>
      <c r="Y60" s="175"/>
      <c r="Z60" s="177"/>
      <c r="AA60" s="177"/>
      <c r="AB60" s="177">
        <f>AVERAGE(Z59:AC59)</f>
        <v>13.75</v>
      </c>
      <c r="AC60" s="177"/>
      <c r="AD60" s="178"/>
      <c r="AE60" s="178"/>
      <c r="AF60" s="178">
        <f>AVERAGE(AD59:AG59)</f>
        <v>13.25</v>
      </c>
      <c r="AG60" s="178"/>
      <c r="AH60" s="178"/>
      <c r="AI60" s="178"/>
      <c r="AJ60" s="179"/>
      <c r="AK60" s="179"/>
      <c r="AL60" s="179">
        <f>AVERAGE(AJ59:AM59)</f>
        <v>15.5</v>
      </c>
      <c r="AM60" s="179"/>
      <c r="AN60" s="180"/>
      <c r="AO60" s="180">
        <f>AVERAGE(AN59:AR59)</f>
        <v>16.4</v>
      </c>
      <c r="AP60" s="180"/>
      <c r="AQ60" s="180"/>
      <c r="AR60" s="180"/>
      <c r="AS60" s="175"/>
      <c r="AT60" s="175"/>
      <c r="AU60" s="175">
        <f>AVERAGE(AS59:AV59)</f>
        <v>15.5</v>
      </c>
      <c r="AV60" s="175"/>
      <c r="AW60" s="179"/>
      <c r="AX60" s="179"/>
      <c r="AY60" s="179">
        <f>AVERAGE(AW59:AZ59)</f>
        <v>16</v>
      </c>
      <c r="AZ60" s="179"/>
      <c r="BA60" s="181"/>
      <c r="BB60" s="181"/>
      <c r="BC60" s="182">
        <f>AVERAGE(BA59:BD59)</f>
        <v>20.5</v>
      </c>
      <c r="BF60" s="184"/>
    </row>
    <row r="61" spans="3:58" ht="14.25">
      <c r="C61" s="3" t="s">
        <v>221</v>
      </c>
      <c r="D61" s="3">
        <f>+D63-D62</f>
        <v>42</v>
      </c>
      <c r="F61" s="185"/>
      <c r="G61" s="186">
        <f>G60/$D$63</f>
        <v>0.220125786163522</v>
      </c>
      <c r="H61" s="164"/>
      <c r="I61" s="165"/>
      <c r="J61" s="187">
        <f>J60/$D$63</f>
        <v>0.2358490566037736</v>
      </c>
      <c r="K61" s="165"/>
      <c r="L61" s="165"/>
      <c r="M61" s="188"/>
      <c r="N61" s="188"/>
      <c r="O61" s="189">
        <f>O60/$D$63</f>
        <v>0.25</v>
      </c>
      <c r="P61" s="188"/>
      <c r="Q61" s="190"/>
      <c r="R61" s="190"/>
      <c r="S61" s="191">
        <f>S60/$D$63</f>
        <v>0.2981132075471698</v>
      </c>
      <c r="T61" s="191"/>
      <c r="U61" s="190"/>
      <c r="V61" s="192"/>
      <c r="W61" s="192"/>
      <c r="X61" s="193">
        <f>X60/$D$63</f>
        <v>0.2641509433962264</v>
      </c>
      <c r="Y61" s="175"/>
      <c r="Z61" s="194"/>
      <c r="AA61" s="194"/>
      <c r="AB61" s="195">
        <f>AB60/$D$63</f>
        <v>0.25943396226415094</v>
      </c>
      <c r="AC61" s="177"/>
      <c r="AD61" s="196"/>
      <c r="AE61" s="196"/>
      <c r="AF61" s="197">
        <f>AF60/$D$63</f>
        <v>0.25</v>
      </c>
      <c r="AG61" s="196"/>
      <c r="AH61" s="196"/>
      <c r="AI61" s="196"/>
      <c r="AJ61" s="198"/>
      <c r="AK61" s="179"/>
      <c r="AL61" s="199">
        <f>AL60/$D$63</f>
        <v>0.29245283018867924</v>
      </c>
      <c r="AM61" s="198"/>
      <c r="AN61" s="200"/>
      <c r="AO61" s="201">
        <f>AO60/$D$63</f>
        <v>0.30943396226415093</v>
      </c>
      <c r="AP61" s="180"/>
      <c r="AQ61" s="180"/>
      <c r="AR61" s="200"/>
      <c r="AS61" s="192"/>
      <c r="AT61" s="192"/>
      <c r="AU61" s="202">
        <f>AU60/$D$63</f>
        <v>0.29245283018867924</v>
      </c>
      <c r="AV61" s="175"/>
      <c r="AW61" s="198"/>
      <c r="AX61" s="198"/>
      <c r="AY61" s="199">
        <f>AY60/$D$63</f>
        <v>0.3018867924528302</v>
      </c>
      <c r="AZ61" s="179"/>
      <c r="BA61" s="203"/>
      <c r="BB61" s="203"/>
      <c r="BC61" s="204">
        <f>BC60/$D$63</f>
        <v>0.3867924528301887</v>
      </c>
      <c r="BD61" s="205"/>
      <c r="BE61" s="205"/>
      <c r="BF61" s="206"/>
    </row>
    <row r="62" spans="2:56" ht="14.25">
      <c r="B62" s="1"/>
      <c r="C62" s="7" t="s">
        <v>222</v>
      </c>
      <c r="D62" s="207">
        <f>$E$67</f>
        <v>11</v>
      </c>
      <c r="E62" s="7" t="s">
        <v>223</v>
      </c>
      <c r="F62" s="10"/>
      <c r="G62" s="10"/>
      <c r="H62" s="1"/>
      <c r="I62" s="1">
        <v>1</v>
      </c>
      <c r="J62" s="208"/>
      <c r="M62" s="10"/>
      <c r="N62" s="10"/>
      <c r="O62" s="10"/>
      <c r="P62" s="10"/>
      <c r="Q62" s="10"/>
      <c r="R62" s="10"/>
      <c r="S62" s="10"/>
      <c r="T62" s="10"/>
      <c r="U62" s="10"/>
      <c r="V62" s="10"/>
      <c r="X62" s="9"/>
      <c r="Y62" s="10"/>
      <c r="Z62" s="10">
        <v>1</v>
      </c>
      <c r="AB62" s="1">
        <v>1</v>
      </c>
      <c r="AD62" s="1">
        <v>2</v>
      </c>
      <c r="AG62" s="1">
        <v>1</v>
      </c>
      <c r="AI62" s="1">
        <v>1</v>
      </c>
      <c r="AL62" s="1">
        <v>1</v>
      </c>
      <c r="AO62" s="1">
        <v>1</v>
      </c>
      <c r="AU62" s="1">
        <v>1</v>
      </c>
      <c r="AV62" s="1">
        <v>1</v>
      </c>
      <c r="BA62" s="1">
        <v>3</v>
      </c>
      <c r="BB62" s="1">
        <v>1</v>
      </c>
      <c r="BC62" s="1">
        <v>1</v>
      </c>
      <c r="BD62" s="1">
        <v>1</v>
      </c>
    </row>
    <row r="63" spans="3:59" s="1" customFormat="1" ht="12.75">
      <c r="C63" s="162" t="s">
        <v>224</v>
      </c>
      <c r="D63" s="209">
        <f>$E$77</f>
        <v>53</v>
      </c>
      <c r="E63" s="3" t="s">
        <v>225</v>
      </c>
      <c r="F63" s="168">
        <f>+F59+F62</f>
        <v>10</v>
      </c>
      <c r="G63" s="168">
        <f>+G59+G62</f>
        <v>9</v>
      </c>
      <c r="H63" s="1">
        <f>+H59+H62</f>
        <v>16</v>
      </c>
      <c r="I63" s="208">
        <f>+I59+I62</f>
        <v>16</v>
      </c>
      <c r="J63" s="208">
        <f>+J59+J62</f>
        <v>13</v>
      </c>
      <c r="K63" s="1">
        <f>+K59+K62</f>
        <v>9</v>
      </c>
      <c r="L63" s="1">
        <f>+L59+L62</f>
        <v>13</v>
      </c>
      <c r="M63" s="168">
        <f>+M59+M62</f>
        <v>13</v>
      </c>
      <c r="N63" s="168">
        <f>+N59+N62</f>
        <v>14</v>
      </c>
      <c r="O63" s="168">
        <f>+O59+O62</f>
        <v>9</v>
      </c>
      <c r="P63" s="168">
        <f>+P59+P62</f>
        <v>17</v>
      </c>
      <c r="Q63" s="168">
        <f>+Q59+Q62</f>
        <v>10</v>
      </c>
      <c r="R63" s="168">
        <f>+R59+R62</f>
        <v>15</v>
      </c>
      <c r="S63" s="168">
        <f>+S59+S62</f>
        <v>14</v>
      </c>
      <c r="T63" s="168"/>
      <c r="U63" s="168">
        <f>+U59+U62</f>
        <v>22</v>
      </c>
      <c r="V63" s="168">
        <f>+V59+V62</f>
        <v>12</v>
      </c>
      <c r="W63" s="168">
        <f>+W59+W62</f>
        <v>17</v>
      </c>
      <c r="X63" s="210">
        <f>+X59+X62</f>
        <v>10</v>
      </c>
      <c r="Y63" s="210">
        <f>+Y59+Y62</f>
        <v>17</v>
      </c>
      <c r="Z63" s="168">
        <f>+Z59+Z62</f>
        <v>13</v>
      </c>
      <c r="AA63" s="168">
        <f>+AA59+AA62</f>
        <v>13</v>
      </c>
      <c r="AB63" s="168">
        <f>+AB59+AB62</f>
        <v>18</v>
      </c>
      <c r="AC63" s="168">
        <f>+AC59+AC62</f>
        <v>13</v>
      </c>
      <c r="AD63" s="168">
        <f>+AD59+AD62</f>
        <v>15</v>
      </c>
      <c r="AE63" s="168">
        <f>+AE59+AE62</f>
        <v>15</v>
      </c>
      <c r="AF63" s="168">
        <f>+AF59+AF62</f>
        <v>11</v>
      </c>
      <c r="AG63" s="168">
        <f>+AG59+AG62</f>
        <v>15</v>
      </c>
      <c r="AH63" s="168">
        <f>+AH59+AH62</f>
        <v>12</v>
      </c>
      <c r="AI63" s="168">
        <f>+AI59+AI62</f>
        <v>10</v>
      </c>
      <c r="AJ63" s="168">
        <f>+AJ59+AJ62</f>
        <v>16</v>
      </c>
      <c r="AK63" s="168">
        <f>+AK59+AK62</f>
        <v>11</v>
      </c>
      <c r="AL63" s="168">
        <f>+AL59+AL62</f>
        <v>19</v>
      </c>
      <c r="AM63" s="168">
        <f>+AM59+AM62</f>
        <v>17</v>
      </c>
      <c r="AN63" s="168">
        <f>+AN59+AN62</f>
        <v>21</v>
      </c>
      <c r="AO63" s="168">
        <f>+AO59+AO62</f>
        <v>21</v>
      </c>
      <c r="AP63" s="168">
        <f>+AP59+AP62</f>
        <v>12</v>
      </c>
      <c r="AQ63" s="168">
        <f>+AQ59+AQ62</f>
        <v>14</v>
      </c>
      <c r="AR63" s="168">
        <f>+AR59+AR62</f>
        <v>15</v>
      </c>
      <c r="AS63" s="168">
        <f>+AS59+AS62</f>
        <v>12</v>
      </c>
      <c r="AT63" s="168">
        <f>+AT59+AT62</f>
        <v>8</v>
      </c>
      <c r="AU63" s="168">
        <f>+AU59+AU62</f>
        <v>19</v>
      </c>
      <c r="AV63" s="168">
        <f>+AV59+AV62</f>
        <v>25</v>
      </c>
      <c r="AW63" s="168">
        <f>+AW59+AW62</f>
        <v>18</v>
      </c>
      <c r="AX63" s="168">
        <f>+AX59+AX62</f>
        <v>14</v>
      </c>
      <c r="AY63" s="168">
        <f>+AY59+AY62</f>
        <v>16</v>
      </c>
      <c r="AZ63" s="168">
        <f>+AZ59+AZ62</f>
        <v>16</v>
      </c>
      <c r="BA63" s="168">
        <f>+BA59+BA62</f>
        <v>23</v>
      </c>
      <c r="BB63" s="168">
        <f>+BB59+BB62</f>
        <v>30</v>
      </c>
      <c r="BC63" s="168">
        <f>+BC59+BC62</f>
        <v>18</v>
      </c>
      <c r="BD63" s="168">
        <f>+BD59+BD62</f>
        <v>17</v>
      </c>
      <c r="BE63" s="168"/>
      <c r="BF63" s="168">
        <f>+BF59+BF62</f>
        <v>10</v>
      </c>
      <c r="BG63" s="168"/>
    </row>
    <row r="64" spans="2:44" ht="14.25">
      <c r="B64" s="1"/>
      <c r="H64" s="1"/>
      <c r="AN64" s="211"/>
      <c r="AO64" s="211"/>
      <c r="AP64" s="211"/>
      <c r="AQ64" s="211"/>
      <c r="AR64" s="211"/>
    </row>
    <row r="65" spans="2:5" ht="14.25">
      <c r="B65" s="1"/>
      <c r="C65" s="212" t="s">
        <v>226</v>
      </c>
      <c r="D65" s="213"/>
      <c r="E65" s="129" t="s">
        <v>227</v>
      </c>
    </row>
    <row r="66" spans="2:16" ht="14.25">
      <c r="B66" s="1"/>
      <c r="C66" s="212" t="s">
        <v>228</v>
      </c>
      <c r="D66" s="214">
        <v>52</v>
      </c>
      <c r="E66" s="129"/>
      <c r="H66" t="s">
        <v>229</v>
      </c>
      <c r="M66" s="215"/>
      <c r="N66" s="215"/>
      <c r="O66" s="216">
        <f>MAX(F59:BG59)</f>
        <v>29</v>
      </c>
      <c r="P66" s="217"/>
    </row>
    <row r="67" spans="2:15" ht="14.25">
      <c r="B67" s="1"/>
      <c r="C67" s="213" t="s">
        <v>230</v>
      </c>
      <c r="D67" s="213" t="s">
        <v>231</v>
      </c>
      <c r="E67" s="218">
        <f>COUNTIF($E$5:$E$57,"")</f>
        <v>11</v>
      </c>
      <c r="H67" t="s">
        <v>232</v>
      </c>
      <c r="M67" s="219"/>
      <c r="N67" s="219"/>
      <c r="O67" s="220">
        <f>MIN(F59:AR59)</f>
        <v>9</v>
      </c>
    </row>
    <row r="68" spans="2:5" ht="14.25">
      <c r="B68" s="1"/>
      <c r="C68" s="213" t="s">
        <v>233</v>
      </c>
      <c r="D68" s="213" t="s">
        <v>234</v>
      </c>
      <c r="E68" s="218">
        <f aca="true" t="shared" si="6" ref="E68:E76">COUNTIF($E$5:$E$57,C68)</f>
        <v>11</v>
      </c>
    </row>
    <row r="69" spans="2:26" ht="14.25">
      <c r="B69" s="1"/>
      <c r="C69" s="221" t="s">
        <v>235</v>
      </c>
      <c r="D69" s="221" t="s">
        <v>236</v>
      </c>
      <c r="E69" s="218">
        <f t="shared" si="6"/>
        <v>3</v>
      </c>
      <c r="O69" s="222"/>
      <c r="P69" s="223" t="s">
        <v>237</v>
      </c>
      <c r="Q69" s="222"/>
      <c r="R69" s="222"/>
      <c r="S69" s="222"/>
      <c r="T69" s="222"/>
      <c r="U69" s="222"/>
      <c r="V69" s="222"/>
      <c r="W69" s="222"/>
      <c r="X69" s="224"/>
      <c r="Y69" s="222"/>
      <c r="Z69" s="222"/>
    </row>
    <row r="70" spans="2:26" ht="14.25">
      <c r="B70" s="1"/>
      <c r="C70" s="225" t="s">
        <v>238</v>
      </c>
      <c r="D70" s="225" t="s">
        <v>239</v>
      </c>
      <c r="E70" s="218">
        <f t="shared" si="6"/>
        <v>4</v>
      </c>
      <c r="O70" s="222"/>
      <c r="P70" s="222"/>
      <c r="Q70" s="222"/>
      <c r="R70" s="222"/>
      <c r="S70" s="222"/>
      <c r="T70" s="222"/>
      <c r="U70" s="222"/>
      <c r="V70" s="211" t="s">
        <v>240</v>
      </c>
      <c r="W70" s="211"/>
      <c r="X70" s="226"/>
      <c r="Y70" s="211" t="s">
        <v>241</v>
      </c>
      <c r="Z70" s="222"/>
    </row>
    <row r="71" spans="2:36" ht="14.25">
      <c r="B71" s="1"/>
      <c r="C71" s="227" t="s">
        <v>242</v>
      </c>
      <c r="D71" s="227" t="s">
        <v>243</v>
      </c>
      <c r="E71" s="218">
        <f t="shared" si="6"/>
        <v>9</v>
      </c>
      <c r="O71" s="228" t="s">
        <v>244</v>
      </c>
      <c r="P71" s="229"/>
      <c r="Q71" s="229"/>
      <c r="R71" s="229"/>
      <c r="S71" s="229"/>
      <c r="T71" s="229"/>
      <c r="U71" s="229"/>
      <c r="V71" s="228">
        <v>4</v>
      </c>
      <c r="W71" s="230"/>
      <c r="X71" s="231" t="s">
        <v>245</v>
      </c>
      <c r="Y71" s="230"/>
      <c r="Z71" s="230"/>
      <c r="AA71" s="222"/>
      <c r="AC71" s="232"/>
      <c r="AD71" s="232"/>
      <c r="AE71" s="232"/>
      <c r="AF71" s="232"/>
      <c r="AG71" s="232"/>
      <c r="AH71" s="232"/>
      <c r="AI71" s="232"/>
      <c r="AJ71" s="232"/>
    </row>
    <row r="72" spans="2:26" ht="14.25">
      <c r="B72" s="1"/>
      <c r="C72" s="233" t="s">
        <v>246</v>
      </c>
      <c r="D72" s="233" t="s">
        <v>247</v>
      </c>
      <c r="E72" s="218">
        <f t="shared" si="6"/>
        <v>3</v>
      </c>
      <c r="O72" s="211" t="s">
        <v>248</v>
      </c>
      <c r="P72" s="222"/>
      <c r="Q72" s="222"/>
      <c r="R72" s="222"/>
      <c r="S72" s="222"/>
      <c r="T72" s="222"/>
      <c r="U72" s="222"/>
      <c r="V72" s="222">
        <v>3</v>
      </c>
      <c r="W72" s="222"/>
      <c r="X72" s="234" t="s">
        <v>249</v>
      </c>
      <c r="Y72" s="234"/>
      <c r="Z72" s="234"/>
    </row>
    <row r="73" spans="2:26" ht="14.25">
      <c r="B73" s="1"/>
      <c r="C73" s="235" t="s">
        <v>250</v>
      </c>
      <c r="D73" s="235" t="s">
        <v>251</v>
      </c>
      <c r="E73" s="218">
        <f t="shared" si="6"/>
        <v>1</v>
      </c>
      <c r="O73" s="211" t="s">
        <v>252</v>
      </c>
      <c r="P73" s="222"/>
      <c r="Q73" s="222"/>
      <c r="R73" s="222"/>
      <c r="S73" s="222"/>
      <c r="T73" s="222"/>
      <c r="U73" s="222"/>
      <c r="V73" s="222">
        <v>2</v>
      </c>
      <c r="W73" s="222"/>
      <c r="X73" s="234" t="s">
        <v>253</v>
      </c>
      <c r="Y73" s="234"/>
      <c r="Z73" s="234"/>
    </row>
    <row r="74" spans="2:26" ht="14.25">
      <c r="B74" s="1"/>
      <c r="C74" s="236" t="s">
        <v>254</v>
      </c>
      <c r="D74" s="236" t="s">
        <v>255</v>
      </c>
      <c r="E74" s="218">
        <f t="shared" si="6"/>
        <v>6</v>
      </c>
      <c r="O74" s="211" t="s">
        <v>256</v>
      </c>
      <c r="P74" s="222"/>
      <c r="Q74" s="222"/>
      <c r="R74" s="222"/>
      <c r="S74" s="222"/>
      <c r="T74" s="222"/>
      <c r="U74" s="222"/>
      <c r="V74" s="222">
        <v>1</v>
      </c>
      <c r="W74" s="222"/>
      <c r="X74" s="234">
        <v>2011</v>
      </c>
      <c r="Y74" s="234"/>
      <c r="Z74" s="222"/>
    </row>
    <row r="75" spans="2:26" ht="14.25">
      <c r="B75" s="1"/>
      <c r="C75" s="237" t="s">
        <v>257</v>
      </c>
      <c r="D75" s="238" t="s">
        <v>258</v>
      </c>
      <c r="E75" s="218">
        <f t="shared" si="6"/>
        <v>0</v>
      </c>
      <c r="G75" s="1" t="s">
        <v>259</v>
      </c>
      <c r="O75" s="211" t="s">
        <v>260</v>
      </c>
      <c r="P75" s="222"/>
      <c r="Q75" s="222"/>
      <c r="R75" s="222"/>
      <c r="S75" s="222"/>
      <c r="T75" s="222"/>
      <c r="U75" s="222"/>
      <c r="V75" s="222">
        <v>1</v>
      </c>
      <c r="W75" s="222"/>
      <c r="X75" s="234">
        <v>2011</v>
      </c>
      <c r="Y75" s="234"/>
      <c r="Z75" s="222"/>
    </row>
    <row r="76" spans="2:26" ht="14.25" customHeight="1">
      <c r="B76" s="1"/>
      <c r="C76" s="239" t="s">
        <v>261</v>
      </c>
      <c r="D76" s="240" t="s">
        <v>262</v>
      </c>
      <c r="E76" s="218">
        <f t="shared" si="6"/>
        <v>5</v>
      </c>
      <c r="O76" s="211" t="s">
        <v>263</v>
      </c>
      <c r="P76" s="222"/>
      <c r="Q76" s="222"/>
      <c r="R76" s="222"/>
      <c r="S76" s="222"/>
      <c r="T76" s="222"/>
      <c r="U76" s="222"/>
      <c r="V76" s="222">
        <v>1</v>
      </c>
      <c r="W76" s="222"/>
      <c r="X76" s="241">
        <v>2008</v>
      </c>
      <c r="Y76" s="241"/>
      <c r="Z76" s="222"/>
    </row>
    <row r="77" spans="2:26" ht="14.25">
      <c r="B77" s="1"/>
      <c r="C77" s="129"/>
      <c r="D77" s="129" t="s">
        <v>264</v>
      </c>
      <c r="E77" s="242">
        <f>SUM(E67:E76)</f>
        <v>53</v>
      </c>
      <c r="O77" s="211" t="s">
        <v>265</v>
      </c>
      <c r="P77" s="222"/>
      <c r="Q77" s="222"/>
      <c r="R77" s="222"/>
      <c r="S77" s="222"/>
      <c r="T77" s="222"/>
      <c r="U77" s="222"/>
      <c r="V77" s="222">
        <v>1</v>
      </c>
      <c r="W77" s="222"/>
      <c r="X77" s="234">
        <v>2008</v>
      </c>
      <c r="Y77" s="234"/>
      <c r="Z77" s="222"/>
    </row>
    <row r="78" spans="15:26" ht="14.25">
      <c r="O78" s="211" t="s">
        <v>266</v>
      </c>
      <c r="P78" s="222"/>
      <c r="Q78" s="222"/>
      <c r="R78" s="222"/>
      <c r="S78" s="222"/>
      <c r="T78" s="222"/>
      <c r="U78" s="222"/>
      <c r="V78" s="222">
        <v>1</v>
      </c>
      <c r="W78" s="222"/>
      <c r="X78" s="234">
        <v>2008</v>
      </c>
      <c r="Y78" s="234"/>
      <c r="Z78" s="222"/>
    </row>
    <row r="79" spans="15:26" ht="14.25">
      <c r="O79" s="211" t="s">
        <v>267</v>
      </c>
      <c r="P79" s="222"/>
      <c r="Q79" s="222"/>
      <c r="R79" s="222"/>
      <c r="S79" s="222"/>
      <c r="T79" s="222"/>
      <c r="U79" s="222"/>
      <c r="V79" s="222">
        <v>1</v>
      </c>
      <c r="W79" s="222"/>
      <c r="X79" s="234">
        <v>2009</v>
      </c>
      <c r="Y79" s="234"/>
      <c r="Z79" s="222"/>
    </row>
    <row r="80" spans="15:27" ht="14.25">
      <c r="O80" s="211" t="s">
        <v>268</v>
      </c>
      <c r="P80" s="222"/>
      <c r="Q80" s="222"/>
      <c r="R80" s="222"/>
      <c r="S80" s="222"/>
      <c r="T80" s="222"/>
      <c r="U80" s="222"/>
      <c r="V80" s="222">
        <v>1</v>
      </c>
      <c r="W80" s="222"/>
      <c r="X80" s="224"/>
      <c r="Y80" s="222">
        <v>2013</v>
      </c>
      <c r="Z80" s="222"/>
      <c r="AA80" s="232" t="s">
        <v>269</v>
      </c>
    </row>
    <row r="81" spans="15:26" ht="14.25">
      <c r="O81" s="211" t="s">
        <v>270</v>
      </c>
      <c r="P81" s="211"/>
      <c r="Q81" s="222"/>
      <c r="R81" s="222"/>
      <c r="S81" s="222"/>
      <c r="T81" s="222"/>
      <c r="U81" s="222"/>
      <c r="V81" s="222">
        <v>1</v>
      </c>
      <c r="W81" s="222"/>
      <c r="X81" s="224"/>
      <c r="Y81" s="222">
        <v>2013</v>
      </c>
      <c r="Z81" s="222"/>
    </row>
    <row r="82" spans="15:26" ht="14.25">
      <c r="O82" s="211" t="s">
        <v>271</v>
      </c>
      <c r="P82" s="222"/>
      <c r="Q82" s="222"/>
      <c r="R82" s="222"/>
      <c r="S82" s="222"/>
      <c r="T82" s="222"/>
      <c r="U82" s="222"/>
      <c r="V82" s="222">
        <v>1</v>
      </c>
      <c r="W82" s="222"/>
      <c r="X82" s="234">
        <v>2009</v>
      </c>
      <c r="Y82" s="234"/>
      <c r="Z82" s="222"/>
    </row>
    <row r="83" spans="15:26" ht="14.25">
      <c r="O83" s="211" t="s">
        <v>272</v>
      </c>
      <c r="P83" s="222"/>
      <c r="Q83" s="222"/>
      <c r="R83" s="222"/>
      <c r="S83" s="222"/>
      <c r="T83" s="222"/>
      <c r="U83" s="222"/>
      <c r="V83" s="222">
        <v>1</v>
      </c>
      <c r="W83" s="222"/>
      <c r="X83" s="234">
        <v>2008</v>
      </c>
      <c r="Y83" s="234"/>
      <c r="Z83" s="222"/>
    </row>
  </sheetData>
  <sheetProtection selectLockedCells="1" selectUnlockedCells="1"/>
  <mergeCells count="22">
    <mergeCell ref="F3:H3"/>
    <mergeCell ref="I3:L3"/>
    <mergeCell ref="M3:P3"/>
    <mergeCell ref="Q3:U3"/>
    <mergeCell ref="V3:Y3"/>
    <mergeCell ref="Z3:AC3"/>
    <mergeCell ref="AD3:AG3"/>
    <mergeCell ref="AJ3:AM3"/>
    <mergeCell ref="AN3:AR3"/>
    <mergeCell ref="AS3:AV3"/>
    <mergeCell ref="AW3:AZ3"/>
    <mergeCell ref="BF3:BG3"/>
    <mergeCell ref="X72:Z72"/>
    <mergeCell ref="X73:Z73"/>
    <mergeCell ref="X74:Y74"/>
    <mergeCell ref="X75:Y75"/>
    <mergeCell ref="X76:Y76"/>
    <mergeCell ref="X77:Y77"/>
    <mergeCell ref="X78:Y78"/>
    <mergeCell ref="X79:Y79"/>
    <mergeCell ref="X82:Y82"/>
    <mergeCell ref="X83:Y83"/>
  </mergeCells>
  <conditionalFormatting sqref="E5:E57">
    <cfRule type="cellIs" priority="1" dxfId="0" operator="equal" stopIfTrue="1">
      <formula>$C$76</formula>
    </cfRule>
    <cfRule type="cellIs" priority="2" dxfId="1" operator="equal" stopIfTrue="1">
      <formula>$C$75</formula>
    </cfRule>
    <cfRule type="cellIs" priority="3" dxfId="2" operator="equal" stopIfTrue="1">
      <formula>$C$74</formula>
    </cfRule>
  </conditionalFormatting>
  <hyperlinks>
    <hyperlink ref="C1" r:id="rId1" display="SALIDAS CLUB MTB ALCAUDETENSE TEMPORADA 2014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1">
      <selection activeCell="I19" sqref="I19"/>
    </sheetView>
  </sheetViews>
  <sheetFormatPr defaultColWidth="11.421875" defaultRowHeight="12.75" outlineLevelCol="1"/>
  <cols>
    <col min="1" max="1" width="12.00390625" style="243" customWidth="1"/>
    <col min="2" max="2" width="22.7109375" style="244" customWidth="1"/>
    <col min="3" max="3" width="15.57421875" style="245" customWidth="1"/>
    <col min="4" max="4" width="22.00390625" style="245" customWidth="1"/>
    <col min="5" max="7" width="11.00390625" style="245" customWidth="1"/>
    <col min="8" max="8" width="11.00390625" style="245" customWidth="1" outlineLevel="1"/>
    <col min="9" max="16384" width="11.00390625" style="245" customWidth="1"/>
  </cols>
  <sheetData>
    <row r="2" spans="2:5" ht="18.75">
      <c r="B2" s="246" t="s">
        <v>273</v>
      </c>
      <c r="E2"/>
    </row>
    <row r="4" spans="1:5" s="250" customFormat="1" ht="13.5" customHeight="1">
      <c r="A4" s="247" t="s">
        <v>274</v>
      </c>
      <c r="B4" s="248" t="s">
        <v>275</v>
      </c>
      <c r="C4" s="249"/>
      <c r="D4" s="249" t="s">
        <v>74</v>
      </c>
      <c r="E4" s="250" t="s">
        <v>276</v>
      </c>
    </row>
    <row r="5" spans="1:7" ht="14.25">
      <c r="A5" s="251">
        <f>+'Reyno MTB'!B5</f>
        <v>50</v>
      </c>
      <c r="B5" s="244" t="str">
        <f>+'Reyno MTB'!C5</f>
        <v>Alba Villena  *</v>
      </c>
      <c r="C5" s="252" t="str">
        <f>+'Reyno MTB'!D5</f>
        <v>Francisco</v>
      </c>
      <c r="D5" s="253" t="str">
        <f>+'Reyno MTB'!E5</f>
        <v>MASTER PEDAL</v>
      </c>
      <c r="E5" s="254"/>
      <c r="G5" s="250"/>
    </row>
    <row r="6" spans="1:7" ht="14.25">
      <c r="A6" s="251">
        <f>+'Reyno MTB'!B34</f>
        <v>50</v>
      </c>
      <c r="B6" s="244" t="str">
        <f>+'Reyno MTB'!C34</f>
        <v>Merino Serrano  *</v>
      </c>
      <c r="C6" s="252" t="str">
        <f>+'Reyno MTB'!D34</f>
        <v>Pablo</v>
      </c>
      <c r="D6" s="253" t="str">
        <f>+'Reyno MTB'!E34</f>
        <v>MASTER PEDAL</v>
      </c>
      <c r="E6" s="254"/>
      <c r="G6" s="255"/>
    </row>
    <row r="7" spans="1:11" ht="14.25">
      <c r="A7" s="251">
        <f>+'Reyno MTB'!B38</f>
        <v>48</v>
      </c>
      <c r="B7" s="244" t="str">
        <f>+'Reyno MTB'!C38</f>
        <v>Ortega de la Torre  ****</v>
      </c>
      <c r="C7" s="252" t="str">
        <f>+'Reyno MTB'!D38</f>
        <v>Daniel</v>
      </c>
      <c r="D7" s="253" t="s">
        <v>78</v>
      </c>
      <c r="E7" s="254"/>
      <c r="F7" s="256"/>
      <c r="G7" s="251"/>
      <c r="H7" s="252"/>
      <c r="I7" s="252"/>
      <c r="J7" s="257"/>
      <c r="K7" s="254"/>
    </row>
    <row r="8" spans="1:11" ht="14.25">
      <c r="A8" s="251">
        <f>+'Reyno MTB'!B27</f>
        <v>41</v>
      </c>
      <c r="B8" s="244" t="str">
        <f>+'Reyno MTB'!C27</f>
        <v>Herena Aranda  ***</v>
      </c>
      <c r="C8" s="252" t="str">
        <f>+'Reyno MTB'!D27</f>
        <v>J.Manuel</v>
      </c>
      <c r="D8" s="253" t="s">
        <v>78</v>
      </c>
      <c r="E8" s="254"/>
      <c r="F8" s="256"/>
      <c r="G8" s="251"/>
      <c r="H8" s="252"/>
      <c r="I8" s="252"/>
      <c r="J8" s="257"/>
      <c r="K8" s="254"/>
    </row>
    <row r="9" spans="1:11" ht="14.25">
      <c r="A9" s="251">
        <f>+'Reyno MTB'!B35</f>
        <v>41</v>
      </c>
      <c r="B9" s="244" t="str">
        <f>+'Reyno MTB'!C35</f>
        <v>Moral López *</v>
      </c>
      <c r="C9" s="252" t="str">
        <f>+'Reyno MTB'!D35</f>
        <v>Manuel Angel</v>
      </c>
      <c r="D9" s="253" t="s">
        <v>78</v>
      </c>
      <c r="E9" s="254"/>
      <c r="G9" s="251"/>
      <c r="H9" s="252"/>
      <c r="I9" s="252"/>
      <c r="J9" s="258"/>
      <c r="K9" s="254"/>
    </row>
    <row r="10" spans="1:11" ht="14.25">
      <c r="A10" s="251">
        <f>+'Reyno MTB'!B39</f>
        <v>34</v>
      </c>
      <c r="B10" s="244" t="str">
        <f>+'Reyno MTB'!C39</f>
        <v>Ortega Ortega  *</v>
      </c>
      <c r="C10" s="252" t="str">
        <f>+'Reyno MTB'!D39</f>
        <v>Francisco</v>
      </c>
      <c r="D10" s="259" t="str">
        <f>+'Reyno MTB'!E39</f>
        <v>Señor del Titanio</v>
      </c>
      <c r="E10" s="254"/>
      <c r="G10" s="251"/>
      <c r="H10" s="252"/>
      <c r="I10" s="252"/>
      <c r="J10" s="258"/>
      <c r="K10" s="254"/>
    </row>
    <row r="11" spans="1:11" ht="14.25">
      <c r="A11" s="251">
        <f>+'Reyno MTB'!B51</f>
        <v>32</v>
      </c>
      <c r="B11" s="244" t="str">
        <f>+'Reyno MTB'!C51</f>
        <v>Salido Santiago</v>
      </c>
      <c r="C11" s="252" t="str">
        <f>+'Reyno MTB'!D51</f>
        <v>Miguel Angel</v>
      </c>
      <c r="D11" s="259" t="str">
        <f>+'Reyno MTB'!E51</f>
        <v>Señor del Titanio</v>
      </c>
      <c r="E11" s="254"/>
      <c r="G11" s="251"/>
      <c r="H11" s="252"/>
      <c r="I11" s="252"/>
      <c r="J11" s="260"/>
      <c r="K11" s="254"/>
    </row>
    <row r="12" spans="1:11" ht="14.25">
      <c r="A12" s="251">
        <f>+'Reyno MTB'!B45</f>
        <v>32</v>
      </c>
      <c r="B12" s="244" t="str">
        <f>+'Reyno MTB'!C45</f>
        <v>Pérez Marín </v>
      </c>
      <c r="C12" s="252" t="str">
        <f>+'Reyno MTB'!D45</f>
        <v>Carlos</v>
      </c>
      <c r="D12" s="259" t="str">
        <f>+'Reyno MTB'!E45</f>
        <v>Señor del Titanio</v>
      </c>
      <c r="E12" s="254"/>
      <c r="G12" s="251"/>
      <c r="H12" s="252"/>
      <c r="I12" s="252"/>
      <c r="J12" s="260"/>
      <c r="K12" s="254"/>
    </row>
    <row r="13" spans="1:11" ht="14.25">
      <c r="A13" s="251">
        <f>+'Reyno MTB'!B17</f>
        <v>31</v>
      </c>
      <c r="B13" s="244" t="s">
        <v>113</v>
      </c>
      <c r="C13" s="252" t="s">
        <v>114</v>
      </c>
      <c r="D13" s="261" t="str">
        <f>+'Reyno MTB'!E17</f>
        <v>Señor del Titanio</v>
      </c>
      <c r="E13" s="254"/>
      <c r="G13" s="251"/>
      <c r="H13" s="252"/>
      <c r="I13" s="252"/>
      <c r="J13" s="260"/>
      <c r="K13" s="254"/>
    </row>
    <row r="14" spans="1:11" ht="14.25">
      <c r="A14" s="251">
        <f>+'Reyno MTB'!B25</f>
        <v>31</v>
      </c>
      <c r="B14" s="244" t="str">
        <f>+'Reyno MTB'!C25</f>
        <v>Gómez Heredia</v>
      </c>
      <c r="C14" s="252" t="str">
        <f>+'Reyno MTB'!D25</f>
        <v>Fernando   </v>
      </c>
      <c r="D14" s="261" t="str">
        <f>+'Reyno MTB'!E25</f>
        <v>Señor del Titanio</v>
      </c>
      <c r="E14" s="254"/>
      <c r="G14" s="251"/>
      <c r="H14" s="252"/>
      <c r="I14" s="252"/>
      <c r="J14" s="260"/>
      <c r="K14" s="254"/>
    </row>
    <row r="15" spans="1:11" ht="14.25">
      <c r="A15" s="251">
        <f>+'Reyno MTB'!B44</f>
        <v>31</v>
      </c>
      <c r="B15" s="244" t="str">
        <f>+'Reyno MTB'!C44</f>
        <v>Pérez Marín </v>
      </c>
      <c r="C15" s="252" t="str">
        <f>+'Reyno MTB'!D44</f>
        <v>Alberto Jesús</v>
      </c>
      <c r="D15" s="261" t="str">
        <f>+'Reyno MTB'!E44</f>
        <v>Señor del Titanio</v>
      </c>
      <c r="E15" s="254"/>
      <c r="G15" s="251"/>
      <c r="H15" s="252"/>
      <c r="I15" s="252"/>
      <c r="J15" s="260"/>
      <c r="K15" s="254"/>
    </row>
    <row r="16" spans="1:11" ht="14.25">
      <c r="A16" s="251">
        <f>+'Reyno MTB'!B22</f>
        <v>30</v>
      </c>
      <c r="B16" s="244" t="str">
        <f>+'Reyno MTB'!C22</f>
        <v>García López</v>
      </c>
      <c r="C16" s="252" t="str">
        <f>+'Reyno MTB'!D22</f>
        <v>Jose David</v>
      </c>
      <c r="D16" s="258" t="str">
        <f>+'Reyno MTB'!E22</f>
        <v>Señor del Scandio</v>
      </c>
      <c r="E16" s="254"/>
      <c r="G16" s="251"/>
      <c r="H16" s="252" t="s">
        <v>259</v>
      </c>
      <c r="I16" s="252"/>
      <c r="J16" s="262"/>
      <c r="K16" s="254"/>
    </row>
    <row r="17" spans="1:11" ht="14.25">
      <c r="A17" s="251">
        <f>+'Reyno MTB'!B9</f>
        <v>25</v>
      </c>
      <c r="B17" s="244" t="str">
        <f>+'Reyno MTB'!C9</f>
        <v>Cabello Ramírez</v>
      </c>
      <c r="C17" s="252" t="str">
        <f>+'Reyno MTB'!D9</f>
        <v>Manuel</v>
      </c>
      <c r="D17" s="263" t="str">
        <f>+'Reyno MTB'!E9</f>
        <v>Señor del Carbono</v>
      </c>
      <c r="E17" s="254"/>
      <c r="G17" s="251"/>
      <c r="H17" s="252"/>
      <c r="I17" s="252"/>
      <c r="J17" s="262"/>
      <c r="K17" s="254"/>
    </row>
    <row r="18" spans="1:11" ht="14.25">
      <c r="A18" s="251">
        <f>+'Reyno MTB'!B8</f>
        <v>23</v>
      </c>
      <c r="B18" s="244" t="str">
        <f>+'Reyno MTB'!C8</f>
        <v>Bermúdez Nieto *</v>
      </c>
      <c r="C18" s="252" t="str">
        <f>+'Reyno MTB'!D8</f>
        <v>Manuel</v>
      </c>
      <c r="D18" s="263" t="str">
        <f>+'Reyno MTB'!E8</f>
        <v>Señor del Carbono</v>
      </c>
      <c r="E18" s="254"/>
      <c r="G18" s="251"/>
      <c r="H18" s="252"/>
      <c r="I18" s="252"/>
      <c r="J18" s="262"/>
      <c r="K18" s="254"/>
    </row>
    <row r="19" spans="1:11" ht="14.25">
      <c r="A19" s="251">
        <f>+'Reyno MTB'!B56</f>
        <v>22</v>
      </c>
      <c r="B19" s="244" t="str">
        <f>+'Reyno MTB'!C56</f>
        <v>Vílchez Jiménez  *</v>
      </c>
      <c r="C19" s="252" t="str">
        <f>+'Reyno MTB'!D56</f>
        <v>Jose A.</v>
      </c>
      <c r="D19" s="263" t="str">
        <f>+'Reyno MTB'!E56</f>
        <v>Señor del Carbono</v>
      </c>
      <c r="E19" s="254"/>
      <c r="G19" s="251"/>
      <c r="H19" s="252"/>
      <c r="I19" s="252"/>
      <c r="J19" s="262"/>
      <c r="K19" s="254"/>
    </row>
    <row r="20" spans="1:11" ht="14.25">
      <c r="A20" s="251">
        <f>+'Reyno MTB'!B13</f>
        <v>20</v>
      </c>
      <c r="B20" s="244" t="s">
        <v>100</v>
      </c>
      <c r="C20" s="245" t="s">
        <v>101</v>
      </c>
      <c r="D20" s="262" t="str">
        <f>+'Reyno MTB'!E13</f>
        <v>Sr Acero</v>
      </c>
      <c r="E20" s="254"/>
      <c r="G20" s="251"/>
      <c r="H20" s="252"/>
      <c r="I20" s="252"/>
      <c r="J20" s="262"/>
      <c r="K20" s="254"/>
    </row>
    <row r="21" spans="1:11" ht="14.25">
      <c r="A21" s="251">
        <f>+'Reyno MTB'!B29</f>
        <v>20</v>
      </c>
      <c r="B21" s="244" t="str">
        <f>+'Reyno MTB'!C29</f>
        <v>Jiménez Molina</v>
      </c>
      <c r="C21" s="252" t="str">
        <f>+'Reyno MTB'!D29</f>
        <v>Jerónimo</v>
      </c>
      <c r="D21" s="262" t="str">
        <f>+'Reyno MTB'!E29</f>
        <v>Sr Acero</v>
      </c>
      <c r="E21" s="254"/>
      <c r="G21" s="251"/>
      <c r="H21" s="252"/>
      <c r="I21" s="252"/>
      <c r="J21" s="262"/>
      <c r="K21" s="254"/>
    </row>
    <row r="22" spans="1:11" ht="14.25">
      <c r="A22" s="251">
        <f>+'Reyno MTB'!B33</f>
        <v>20</v>
      </c>
      <c r="B22" s="244" t="str">
        <f>+'Reyno MTB'!C33</f>
        <v>Merino Bonilla</v>
      </c>
      <c r="C22" s="252" t="str">
        <f>+'Reyno MTB'!D33</f>
        <v>Raul</v>
      </c>
      <c r="D22" s="262" t="str">
        <f>+'Reyno MTB'!E33</f>
        <v>Sr Acero</v>
      </c>
      <c r="E22" s="254"/>
      <c r="G22" s="251"/>
      <c r="H22" s="252"/>
      <c r="I22" s="252"/>
      <c r="J22" s="262"/>
      <c r="K22" s="254"/>
    </row>
    <row r="23" spans="1:11" ht="14.25">
      <c r="A23" s="251">
        <f>+'Reyno MTB'!B15</f>
        <v>19</v>
      </c>
      <c r="B23" s="244" t="s">
        <v>106</v>
      </c>
      <c r="C23" s="245" t="s">
        <v>277</v>
      </c>
      <c r="D23" s="264" t="str">
        <f>+'Reyno MTB'!E15</f>
        <v>Sr Acero</v>
      </c>
      <c r="E23" s="254"/>
      <c r="G23" s="251"/>
      <c r="H23" s="265"/>
      <c r="I23" s="252"/>
      <c r="J23" s="266"/>
      <c r="K23" s="254"/>
    </row>
    <row r="24" spans="1:11" ht="14.25">
      <c r="A24" s="251">
        <f>+'Reyno MTB'!B40</f>
        <v>19</v>
      </c>
      <c r="B24" s="244" t="s">
        <v>176</v>
      </c>
      <c r="C24" s="245" t="s">
        <v>177</v>
      </c>
      <c r="D24" s="264" t="str">
        <f>+'Reyno MTB'!E40</f>
        <v>Sr Acero</v>
      </c>
      <c r="E24" s="254"/>
      <c r="G24" s="251"/>
      <c r="H24" s="265"/>
      <c r="I24" s="252"/>
      <c r="J24" s="266"/>
      <c r="K24" s="254"/>
    </row>
    <row r="25" spans="1:11" ht="14.25">
      <c r="A25" s="251">
        <f>+'Reyno MTB'!B32</f>
        <v>18</v>
      </c>
      <c r="B25" s="244" t="str">
        <f>+'Reyno MTB'!C32</f>
        <v>Mendoza García **</v>
      </c>
      <c r="C25" s="252" t="str">
        <f>+'Reyno MTB'!D32</f>
        <v>Miguel Angel</v>
      </c>
      <c r="D25" s="262" t="str">
        <f>+'Reyno MTB'!E32</f>
        <v>Sr Acero</v>
      </c>
      <c r="E25" s="254"/>
      <c r="G25" s="251"/>
      <c r="H25" s="265"/>
      <c r="I25" s="252"/>
      <c r="J25" s="266"/>
      <c r="K25" s="254"/>
    </row>
    <row r="26" spans="1:11" ht="14.25">
      <c r="A26" s="251">
        <f>+'Reyno MTB'!B57</f>
        <v>18</v>
      </c>
      <c r="B26" s="244" t="s">
        <v>218</v>
      </c>
      <c r="C26" s="252" t="s">
        <v>87</v>
      </c>
      <c r="D26" s="267" t="str">
        <f>+'Reyno MTB'!E57</f>
        <v>Sr Acero</v>
      </c>
      <c r="E26" s="254"/>
      <c r="G26" s="251"/>
      <c r="H26" s="265"/>
      <c r="I26" s="252"/>
      <c r="J26" s="266"/>
      <c r="K26" s="254"/>
    </row>
    <row r="27" spans="1:11" ht="14.25">
      <c r="A27" s="251">
        <f>+'Reyno MTB'!B26</f>
        <v>17</v>
      </c>
      <c r="B27" s="244" t="str">
        <f>+'Reyno MTB'!C26</f>
        <v>Gutiérrez Ortiz</v>
      </c>
      <c r="C27" s="252" t="str">
        <f>+'Reyno MTB'!D26</f>
        <v>Antonio</v>
      </c>
      <c r="D27" s="262" t="str">
        <f>+'Reyno MTB'!E26</f>
        <v>Sr Acero</v>
      </c>
      <c r="E27" s="254"/>
      <c r="G27" s="251"/>
      <c r="H27" s="252"/>
      <c r="I27" s="252"/>
      <c r="J27" s="266"/>
      <c r="K27" s="254"/>
    </row>
    <row r="28" spans="1:11" ht="14.25">
      <c r="A28" s="251">
        <f>+'Reyno MTB'!B43</f>
        <v>16</v>
      </c>
      <c r="B28" s="244" t="str">
        <f>+'Reyno MTB'!C43</f>
        <v>Pérez La Rosa *</v>
      </c>
      <c r="C28" s="252" t="str">
        <f>+'Reyno MTB'!D43</f>
        <v>Manuel</v>
      </c>
      <c r="D28" s="262" t="str">
        <f>+'Reyno MTB'!E43</f>
        <v>Sr Acero</v>
      </c>
      <c r="E28" s="254"/>
      <c r="G28" s="251"/>
      <c r="H28" s="252"/>
      <c r="I28" s="252"/>
      <c r="J28" s="266"/>
      <c r="K28" s="254"/>
    </row>
    <row r="29" spans="1:11" ht="14.25">
      <c r="A29" s="251">
        <f>+'Reyno MTB'!B31</f>
        <v>14</v>
      </c>
      <c r="B29" s="244" t="str">
        <f>+'Reyno MTB'!C31</f>
        <v>Medina Luque</v>
      </c>
      <c r="C29" s="268" t="str">
        <f>+'Reyno MTB'!D31</f>
        <v>Pedro José</v>
      </c>
      <c r="D29" s="269" t="str">
        <f>+'Reyno MTB'!E31</f>
        <v>Caballero del  Carbón</v>
      </c>
      <c r="E29" s="254"/>
      <c r="G29" s="251"/>
      <c r="H29" s="252"/>
      <c r="I29" s="252"/>
      <c r="J29" s="266"/>
      <c r="K29" s="254"/>
    </row>
    <row r="30" spans="1:11" ht="14.25">
      <c r="A30" s="251">
        <f>+'Reyno MTB'!B37</f>
        <v>13</v>
      </c>
      <c r="B30" s="244" t="str">
        <f>+'Reyno MTB'!C37</f>
        <v>Muñoz Quintero  *</v>
      </c>
      <c r="C30" s="252" t="str">
        <f>+'Reyno MTB'!D37</f>
        <v>Daniel José</v>
      </c>
      <c r="D30" s="269" t="str">
        <f>+'Reyno MTB'!E37</f>
        <v>Caballero del  Carbón</v>
      </c>
      <c r="E30" s="254"/>
      <c r="G30" s="251"/>
      <c r="H30" s="252"/>
      <c r="I30" s="252"/>
      <c r="J30" s="266"/>
      <c r="K30" s="254"/>
    </row>
    <row r="31" spans="1:11" ht="14.25">
      <c r="A31" s="251">
        <f>+'Reyno MTB'!B6</f>
        <v>12</v>
      </c>
      <c r="B31" s="244" t="str">
        <f>+'Reyno MTB'!C6</f>
        <v>Acosta Abuin</v>
      </c>
      <c r="C31" s="252" t="str">
        <f>+'Reyno MTB'!D6</f>
        <v>Juan Pablo</v>
      </c>
      <c r="D31" s="270" t="str">
        <f>+'Reyno MTB'!E6</f>
        <v>Caballero del  Carbón</v>
      </c>
      <c r="E31" s="254"/>
      <c r="G31" s="251"/>
      <c r="H31" s="252"/>
      <c r="I31" s="252"/>
      <c r="J31" s="266"/>
      <c r="K31" s="254"/>
    </row>
    <row r="32" spans="1:11" ht="14.25">
      <c r="A32" s="251">
        <f>+'Reyno MTB'!B19</f>
        <v>11</v>
      </c>
      <c r="B32" s="244" t="str">
        <f>+'Reyno MTB'!C19</f>
        <v>Expósito Moraleda</v>
      </c>
      <c r="C32" s="252" t="str">
        <f>+'Reyno MTB'!D19</f>
        <v>Fran</v>
      </c>
      <c r="D32" s="269" t="str">
        <f>+'Reyno MTB'!E19</f>
        <v>Caballero del  Carbón</v>
      </c>
      <c r="E32" s="254"/>
      <c r="G32" s="251"/>
      <c r="H32" s="252"/>
      <c r="I32" s="252"/>
      <c r="J32" s="271"/>
      <c r="K32" s="254"/>
    </row>
    <row r="33" spans="1:11" ht="14.25">
      <c r="A33" s="251">
        <f>+'Reyno MTB'!B14</f>
        <v>7</v>
      </c>
      <c r="B33" s="244" t="s">
        <v>103</v>
      </c>
      <c r="C33" s="252" t="s">
        <v>278</v>
      </c>
      <c r="D33" s="271" t="str">
        <f>+'Reyno MTB'!E14</f>
        <v>Globetroter</v>
      </c>
      <c r="E33" s="254"/>
      <c r="G33" s="251"/>
      <c r="H33" s="252"/>
      <c r="I33" s="252"/>
      <c r="J33" s="271"/>
      <c r="K33" s="254"/>
    </row>
    <row r="34" spans="1:7" ht="14.25">
      <c r="A34" s="251">
        <f>+'Reyno MTB'!B42</f>
        <v>7</v>
      </c>
      <c r="B34" s="244" t="str">
        <f>+'Reyno MTB'!C42</f>
        <v>Pérez García</v>
      </c>
      <c r="C34" s="252" t="str">
        <f>+'Reyno MTB'!D42</f>
        <v>Miguel</v>
      </c>
      <c r="D34" s="271" t="str">
        <f>+'Reyno MTB'!E42</f>
        <v>Globetroter</v>
      </c>
      <c r="E34" s="254"/>
      <c r="G34" s="250"/>
    </row>
    <row r="35" spans="1:7" ht="14.25">
      <c r="A35" s="251">
        <f>+'Reyno MTB'!B11</f>
        <v>6</v>
      </c>
      <c r="B35" s="244" t="str">
        <f>+'Reyno MTB'!C11</f>
        <v>Camacho Hernández</v>
      </c>
      <c r="C35" s="252" t="str">
        <f>+'Reyno MTB'!D11</f>
        <v>Ramón</v>
      </c>
      <c r="D35" s="271" t="str">
        <f>+'Reyno MTB'!E11</f>
        <v>Globetroter</v>
      </c>
      <c r="E35" s="254"/>
      <c r="G35" s="250"/>
    </row>
    <row r="36" spans="1:7" ht="14.25">
      <c r="A36" s="251">
        <f>+'Reyno MTB'!B18</f>
        <v>5</v>
      </c>
      <c r="B36" s="244" t="str">
        <f>+'Reyno MTB'!C18</f>
        <v>Díaz Pedregal</v>
      </c>
      <c r="C36" s="252" t="str">
        <f>+'Reyno MTB'!D18</f>
        <v>David</v>
      </c>
      <c r="D36" s="252" t="str">
        <f>+'Reyno MTB'!E18</f>
        <v>Globero</v>
      </c>
      <c r="E36" s="254"/>
      <c r="G36" s="250"/>
    </row>
    <row r="37" spans="1:7" ht="14.25">
      <c r="A37" s="251">
        <f>+'Reyno MTB'!B47</f>
        <v>5</v>
      </c>
      <c r="B37" s="244" t="str">
        <f>+'Reyno MTB'!C47</f>
        <v>Porras Heredia</v>
      </c>
      <c r="C37" s="252" t="str">
        <f>+'Reyno MTB'!D47</f>
        <v>José Miguel</v>
      </c>
      <c r="D37" s="252" t="str">
        <f>+'Reyno MTB'!E47</f>
        <v>Globero</v>
      </c>
      <c r="E37" s="254"/>
      <c r="G37" s="250"/>
    </row>
    <row r="38" spans="1:5" ht="14.25">
      <c r="A38" s="251">
        <f>+'Reyno MTB'!B49</f>
        <v>4</v>
      </c>
      <c r="B38" s="244" t="str">
        <f>+'Reyno MTB'!C49</f>
        <v>Rodriguez Fuentes</v>
      </c>
      <c r="C38" s="252" t="str">
        <f>+'Reyno MTB'!D49</f>
        <v>José E.</v>
      </c>
      <c r="D38" s="252" t="str">
        <f>+'Reyno MTB'!E49</f>
        <v>Globero</v>
      </c>
      <c r="E38" s="254"/>
    </row>
    <row r="39" spans="1:6" ht="14.25">
      <c r="A39" s="251">
        <f>+'Reyno MTB'!B54</f>
        <v>4</v>
      </c>
      <c r="B39" s="244" t="str">
        <f>+'Reyno MTB'!C54</f>
        <v>Vico Vico</v>
      </c>
      <c r="C39" s="252" t="str">
        <f>+'Reyno MTB'!D54</f>
        <v>Juan</v>
      </c>
      <c r="D39" s="252" t="str">
        <f>+'Reyno MTB'!E54</f>
        <v>Globero</v>
      </c>
      <c r="E39" s="254"/>
      <c r="F39" s="268"/>
    </row>
    <row r="40" spans="1:6" ht="14.25">
      <c r="A40" s="251">
        <f>+'Reyno MTB'!B7</f>
        <v>3</v>
      </c>
      <c r="B40" s="244" t="str">
        <f>+'Reyno MTB'!C7</f>
        <v>Barranco García</v>
      </c>
      <c r="C40" s="252" t="str">
        <f>+'Reyno MTB'!D7</f>
        <v>Miguel Angel</v>
      </c>
      <c r="D40" s="252" t="str">
        <f>+'Reyno MTB'!E7</f>
        <v>Globero</v>
      </c>
      <c r="E40" s="254"/>
      <c r="F40" s="268"/>
    </row>
    <row r="41" spans="1:6" ht="14.25">
      <c r="A41" s="251">
        <f>+'Reyno MTB'!B16</f>
        <v>3</v>
      </c>
      <c r="B41" s="244" t="s">
        <v>111</v>
      </c>
      <c r="C41" s="252" t="s">
        <v>110</v>
      </c>
      <c r="D41" s="252" t="str">
        <f>+'Reyno MTB'!E16</f>
        <v>Globero</v>
      </c>
      <c r="E41" s="254"/>
      <c r="F41" s="268"/>
    </row>
    <row r="42" spans="1:5" ht="14.25">
      <c r="A42" s="251">
        <f>+'Reyno MTB'!B50</f>
        <v>3</v>
      </c>
      <c r="B42" s="244" t="str">
        <f>+'Reyno MTB'!C50</f>
        <v>Ruiviejo Díaz</v>
      </c>
      <c r="C42" s="252" t="str">
        <f>+'Reyno MTB'!D50</f>
        <v>Joaquín</v>
      </c>
      <c r="D42" s="252" t="str">
        <f>+'Reyno MTB'!E50</f>
        <v>Globero</v>
      </c>
      <c r="E42" s="254"/>
    </row>
    <row r="43" spans="1:5" ht="14.25">
      <c r="A43" s="251">
        <f>+'Reyno MTB'!B21</f>
        <v>2</v>
      </c>
      <c r="B43" s="244" t="str">
        <f>+'Reyno MTB'!C21</f>
        <v>García López</v>
      </c>
      <c r="C43" s="245" t="str">
        <f>+'Reyno MTB'!D21</f>
        <v>David</v>
      </c>
      <c r="D43" s="245" t="str">
        <f>+'Reyno MTB'!E21</f>
        <v>Globero</v>
      </c>
      <c r="E43" s="254"/>
    </row>
    <row r="44" spans="1:5" ht="14.25">
      <c r="A44" s="251">
        <f>+'Reyno MTB'!B28</f>
        <v>2</v>
      </c>
      <c r="B44" s="244" t="str">
        <f>+'Reyno MTB'!C28</f>
        <v>Hidalgo Pérez  *</v>
      </c>
      <c r="C44" s="252" t="str">
        <f>+'Reyno MTB'!D28</f>
        <v>Rafael</v>
      </c>
      <c r="D44" s="252" t="str">
        <f>+'Reyno MTB'!E28</f>
        <v>Globero</v>
      </c>
      <c r="E44" s="254"/>
    </row>
    <row r="45" spans="1:8" ht="14.25">
      <c r="A45" s="251">
        <f>+'Reyno MTB'!B10</f>
        <v>1</v>
      </c>
      <c r="B45" s="244" t="str">
        <f>+'Reyno MTB'!C10</f>
        <v>Cabello Baena</v>
      </c>
      <c r="C45" s="252" t="str">
        <f>+'Reyno MTB'!D10</f>
        <v>Manuel </v>
      </c>
      <c r="D45" s="252" t="str">
        <f>+'Reyno MTB'!E10</f>
        <v>Globero</v>
      </c>
      <c r="E45" s="254"/>
      <c r="G45" s="250"/>
      <c r="H45" s="268"/>
    </row>
    <row r="46" spans="1:8" ht="14.25">
      <c r="A46" s="251">
        <f>+'Reyno MTB'!B55</f>
        <v>1</v>
      </c>
      <c r="B46" s="244" t="s">
        <v>212</v>
      </c>
      <c r="C46" s="252" t="s">
        <v>110</v>
      </c>
      <c r="D46" s="252" t="str">
        <f>+'Reyno MTB'!E55</f>
        <v>Globero</v>
      </c>
      <c r="E46" s="254"/>
      <c r="G46" s="250"/>
      <c r="H46" s="268"/>
    </row>
    <row r="47" spans="1:8" ht="14.25">
      <c r="A47" s="251">
        <f>+'Reyno MTB'!B12</f>
        <v>0</v>
      </c>
      <c r="B47" s="244" t="str">
        <f>+'Reyno MTB'!C12</f>
        <v>Canillo Iglesias</v>
      </c>
      <c r="C47" s="252" t="str">
        <f>+'Reyno MTB'!D12</f>
        <v>Jose Antonio</v>
      </c>
      <c r="D47" s="252"/>
      <c r="E47" s="254"/>
      <c r="G47" s="250"/>
      <c r="H47" s="268"/>
    </row>
    <row r="48" spans="1:11" ht="14.25">
      <c r="A48" s="251">
        <f>+'Reyno MTB'!B20</f>
        <v>0</v>
      </c>
      <c r="B48" s="244" t="str">
        <f>+'Reyno MTB'!C20</f>
        <v>Expósito Villena</v>
      </c>
      <c r="C48" s="252" t="str">
        <f>+'Reyno MTB'!D20</f>
        <v>Antonio</v>
      </c>
      <c r="D48" s="252">
        <f>+'Reyno MTB'!E24</f>
      </c>
      <c r="E48" s="254"/>
      <c r="G48" s="250"/>
      <c r="J48" s="268"/>
      <c r="K48" s="268"/>
    </row>
    <row r="49" spans="1:11" ht="14.25">
      <c r="A49" s="251">
        <f>+'Reyno MTB'!B23</f>
        <v>0</v>
      </c>
      <c r="B49" s="244" t="str">
        <f>+'Reyno MTB'!C23</f>
        <v>García Pancorbo </v>
      </c>
      <c r="C49" s="252" t="str">
        <f>+'Reyno MTB'!D23</f>
        <v>Agustín</v>
      </c>
      <c r="D49" s="252"/>
      <c r="E49" s="254"/>
      <c r="G49" s="250"/>
      <c r="J49" s="268"/>
      <c r="K49" s="268"/>
    </row>
    <row r="50" spans="1:11" ht="14.25">
      <c r="A50" s="251">
        <f>+'Reyno MTB'!B24</f>
        <v>0</v>
      </c>
      <c r="B50" s="244" t="str">
        <f>+'Reyno MTB'!C24</f>
        <v>Gonzalez Gonzalez</v>
      </c>
      <c r="C50" s="252" t="str">
        <f>+'Reyno MTB'!D24</f>
        <v>M.Santiago</v>
      </c>
      <c r="D50" s="252"/>
      <c r="E50" s="254"/>
      <c r="G50" s="250"/>
      <c r="J50" s="268"/>
      <c r="K50" s="268"/>
    </row>
    <row r="51" spans="1:7" ht="14.25">
      <c r="A51" s="251">
        <f>+'Reyno MTB'!B30</f>
        <v>0</v>
      </c>
      <c r="B51" s="244" t="str">
        <f>+'Reyno MTB'!C30</f>
        <v>Martín Cano</v>
      </c>
      <c r="C51" s="252" t="str">
        <f>+'Reyno MTB'!D30</f>
        <v>Valeriano</v>
      </c>
      <c r="D51" s="252">
        <f>+'Reyno MTB'!E48</f>
      </c>
      <c r="E51" s="254"/>
      <c r="G51" s="255"/>
    </row>
    <row r="52" spans="1:7" ht="14.25">
      <c r="A52" s="251">
        <f>+'Reyno MTB'!B36</f>
        <v>0</v>
      </c>
      <c r="B52" s="244" t="str">
        <f>+'Reyno MTB'!C36</f>
        <v>Moya Ortega </v>
      </c>
      <c r="C52" s="252" t="str">
        <f>+'Reyno MTB'!D36</f>
        <v>Prudencio</v>
      </c>
      <c r="D52" s="252"/>
      <c r="E52" s="254"/>
      <c r="G52" s="255"/>
    </row>
    <row r="53" spans="1:5" ht="14.25">
      <c r="A53" s="251">
        <f>+'Reyno MTB'!B41</f>
        <v>0</v>
      </c>
      <c r="B53" s="244" t="str">
        <f>+'Reyno MTB'!C41</f>
        <v>Peña Muñoz</v>
      </c>
      <c r="C53" s="252" t="str">
        <f>+'Reyno MTB'!D41</f>
        <v>AntºRafael</v>
      </c>
      <c r="D53" s="252">
        <f>+'Reyno MTB'!E41</f>
      </c>
      <c r="E53" s="254"/>
    </row>
    <row r="54" spans="1:5" ht="14.25">
      <c r="A54" s="251">
        <f>+'Reyno MTB'!B46</f>
        <v>0</v>
      </c>
      <c r="B54" s="244" t="str">
        <f>+'Reyno MTB'!C46</f>
        <v>Pérez Sanchez</v>
      </c>
      <c r="C54" s="252" t="str">
        <f>+'Reyno MTB'!D46</f>
        <v>José</v>
      </c>
      <c r="D54" s="252"/>
      <c r="E54" s="254"/>
    </row>
    <row r="55" spans="1:5" ht="14.25">
      <c r="A55" s="251">
        <f>+'Reyno MTB'!B48</f>
        <v>0</v>
      </c>
      <c r="B55" s="244" t="str">
        <f>+'Reyno MTB'!C48</f>
        <v>Quero Funes</v>
      </c>
      <c r="C55" s="252" t="str">
        <f>+'Reyno MTB'!D48</f>
        <v>Francisco</v>
      </c>
      <c r="D55" s="252">
        <f>+'Reyno MTB'!E12</f>
      </c>
      <c r="E55" s="254"/>
    </row>
    <row r="56" spans="1:4" ht="14.25">
      <c r="A56" s="251">
        <f>+'Reyno MTB'!B52</f>
        <v>0</v>
      </c>
      <c r="B56" s="244" t="str">
        <f>+'Reyno MTB'!C52</f>
        <v>Sierra Cerdán</v>
      </c>
      <c r="C56" s="272" t="str">
        <f>+'Reyno MTB'!D52</f>
        <v>José</v>
      </c>
      <c r="D56" s="252">
        <f>+'Reyno MTB'!E52</f>
      </c>
    </row>
    <row r="57" spans="1:4" ht="14.25">
      <c r="A57" s="251">
        <f>+'Reyno MTB'!B53</f>
        <v>0</v>
      </c>
      <c r="B57" s="244" t="str">
        <f>+'Reyno MTB'!C53</f>
        <v>Teruel Lara</v>
      </c>
      <c r="C57" s="252" t="str">
        <f>+'Reyno MTB'!D53</f>
        <v>Rafael</v>
      </c>
      <c r="D57" s="252">
        <f>+'Reyno MTB'!E53</f>
      </c>
    </row>
    <row r="58" spans="1:4" ht="14.25">
      <c r="A58"/>
      <c r="B58"/>
      <c r="C58"/>
      <c r="D58"/>
    </row>
    <row r="59" ht="14.25">
      <c r="B59" s="273">
        <f>+COUNTA(B5:B58)</f>
        <v>53</v>
      </c>
    </row>
  </sheetData>
  <sheetProtection selectLockedCells="1" selectUnlockedCells="1"/>
  <printOptions verticalCentered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/>
  <dcterms:created xsi:type="dcterms:W3CDTF">2008-06-24T16:57:14Z</dcterms:created>
  <dcterms:modified xsi:type="dcterms:W3CDTF">2014-12-14T11:39:58Z</dcterms:modified>
  <cp:category/>
  <cp:version/>
  <cp:contentType/>
  <cp:contentStatus/>
  <cp:revision>79</cp:revision>
</cp:coreProperties>
</file>